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81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'งบทดลอง'!$A$1:$D$53</definedName>
    <definedName name="_xlnm.Print_Area" localSheetId="1">'หมายเหตุ1'!$A$2:$D$55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<sst xmlns="http://schemas.openxmlformats.org/spreadsheetml/2006/main" count="204" uniqueCount="178">
  <si>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</si>
  <si>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</si>
  <si>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</si>
  <si>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</si>
  <si>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</si>
  <si>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</si>
  <si>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</si>
  <si>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</si>
  <si>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</si>
  <si>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</si>
  <si>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</si>
  <si>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</si>
  <si>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</si>
  <si>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</si>
  <si>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</si>
  <si>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</si>
  <si>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</si>
  <si>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</si>
  <si>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</si>
  <si>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</si>
  <si>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</si>
  <si>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</si>
  <si>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</si>
  <si>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</si>
  <si>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</si>
  <si>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</si>
  <si>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</si>
  <si>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</si>
  <si>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</si>
  <si>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</si>
  <si>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</si>
  <si>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</si>
  <si>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</si>
  <si>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</si>
  <si>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</si>
  <si>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</si>
  <si>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</si>
  <si>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</si>
  <si>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</si>
  <si>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</si>
  <si>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</si>
  <si>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</si>
  <si>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</si>
  <si>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</si>
  <si>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</si>
  <si>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</si>
  <si>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</si>
  <si>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</si>
  <si>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</si>
  <si>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</si>
  <si>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</si>
  <si>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</si>
  <si>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</si>
  <si>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</si>
  <si>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</si>
  <si>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</si>
  <si>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</si>
  <si>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</si>
  <si>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</si>
  <si>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</si>
  <si>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</si>
  <si>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</si>
  <si>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</si>
  <si>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</si>
  <si>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</si>
  <si>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</si>
  <si>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</si>
  <si>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</si>
  <si>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</si>
  <si>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</si>
  <si>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</si>
  <si>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</si>
  <si>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</si>
  <si>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</si>
  <si>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</si>
  <si>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</si>
  <si>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</si>
  <si>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รวม ตั้งงบประมาณ</t>
  </si>
  <si>
    <t>รายรับจริง ไม่รวมเงินอุดหนุนทั้วไป</t>
  </si>
  <si>
    <t>ตั้งงบประมาณ รายรับไม่รวมเงินอุดหนุน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</si>
  <si>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</si>
  <si>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</si>
  <si>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</si>
  <si>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</si>
  <si>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</si>
  <si>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</si>
  <si>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</si>
  <si>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</si>
  <si>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</si>
  <si>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</si>
  <si>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</si>
  <si>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</si>
  <si>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</si>
  <si>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</si>
  <si>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</si>
  <si>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</si>
  <si>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</si>
  <si>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</si>
  <si>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</si>
  <si>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</si>
  <si>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</si>
  <si>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</si>
  <si>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</si>
  <si>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</si>
  <si>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</si>
  <si>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</si>
  <si>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</si>
  <si>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</si>
  <si>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</si>
  <si>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</si>
  <si>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</si>
  <si>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</si>
  <si>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</si>
  <si>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</si>
  <si>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</si>
  <si>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</si>
  <si>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</si>
  <si>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</si>
  <si>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</si>
  <si>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</si>
  <si>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</si>
  <si>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</si>
  <si>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</si>
  <si>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</si>
  <si>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</si>
  <si>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</si>
  <si>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</si>
  <si>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</si>
  <si>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</si>
  <si>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</si>
  <si>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</si>
  <si>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</si>
  <si>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</si>
  <si>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</si>
  <si>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</si>
  <si>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</si>
  <si>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</si>
  <si>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</si>
  <si>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</si>
  <si>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</si>
  <si>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</si>
  <si>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</si>
  <si>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</si>
  <si>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</si>
  <si>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</si>
  <si>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</si>
  <si>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</si>
  <si>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</si>
  <si>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</si>
  <si>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</si>
  <si>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</si>
  <si>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</si>
  <si>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</si>
  <si>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</si>
  <si>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</si>
  <si>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</si>
  <si>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</si>
  <si>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(6)  ค่าภาคหลวงแร่</t>
  </si>
  <si>
    <r>
      <t>(1)  ภาษีมูลค่าเพิ่ม</t>
    </r>
    <r>
      <rPr>
        <sz val="14"/>
        <rFont val="TH SarabunPSK"/>
        <family val="2"/>
      </rPr>
      <t>ตาม พ.ร.บ.กำหนดแผนฯ</t>
    </r>
  </si>
  <si>
    <t>(5)  ภาษีสรรพสามิต</t>
  </si>
  <si>
    <t>(4)  ภาษีสุรา</t>
  </si>
  <si>
    <t>(3)  ภาษีธุรกิจเฉพาะ</t>
  </si>
  <si>
    <t>(2)  ภาษีมูลค่าเพิ่มตาม พ.ร.บ. จัดสรรรายได้ฯ</t>
  </si>
  <si>
    <t>(7)  ค่าภาคหลวงปิโตรเลียม</t>
  </si>
  <si>
    <t>(8)  ค่าธรรมเนียมจดทะเบียนสิทธิและนิติกรรมตามประมวลกฏหมายที่ดิน</t>
  </si>
  <si>
    <t>(9)  ค่าธรรมเนียมและใช้น้ำบาดาล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</si>
  <si>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</si>
  <si>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</si>
  <si>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</si>
  <si>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</si>
  <si>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</si>
  <si>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t>(4) เงินอุดหนุนทั่วไป ระบุวัตถุประสงค์ (ค่าจัดการเรียนการสอน)</t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</si>
  <si>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</si>
  <si>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</si>
  <si>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</si>
  <si>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 xml:space="preserve"> ณ วันที่  31  ธันวาคม  2558</t>
  </si>
  <si>
    <t>ณ.  วันที่  31  ธันวาคม  2558</t>
  </si>
  <si>
    <t xml:space="preserve"> ณ  วันที่  31 ธันวาคม  2558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</si>
</sst>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48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5" fillId="0" borderId="12" xfId="33" applyFont="1" applyBorder="1" applyAlignment="1">
      <alignment horizontal="center"/>
    </xf>
    <xf numFmtId="43" fontId="45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46" fillId="0" borderId="12" xfId="33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43" fontId="46" fillId="0" borderId="0" xfId="33" applyFont="1" applyBorder="1" applyAlignment="1">
      <alignment horizontal="center"/>
    </xf>
    <xf numFmtId="0" fontId="47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47" fillId="0" borderId="0" xfId="33" applyFont="1" applyBorder="1" applyAlignment="1">
      <alignment horizontal="right" vertical="top" wrapText="1"/>
    </xf>
    <xf numFmtId="43" fontId="47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2" fillId="0" borderId="0" xfId="33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47" fillId="0" borderId="0" xfId="33" applyFont="1" applyBorder="1" applyAlignment="1">
      <alignment horizontal="righ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4" width="20.00390625" style="4" customWidth="1"/>
    <col min="5" max="5" width="26.140625" style="4" customWidth="1"/>
    <col min="6" max="6" width="23.8515625" style="4" customWidth="1"/>
    <col min="7" max="7" width="15.7109375" style="8" bestFit="1" customWidth="1"/>
    <col min="8" max="8" width="14.140625" style="8" bestFit="1" customWidth="1"/>
    <col min="9" max="11" width="12.8515625" style="8" customWidth="1"/>
    <col min="12" max="16384" width="9.140625" style="4" customWidth="1"/>
  </cols>
  <sheetData>
    <row r="1" spans="1:6" ht="21">
      <c r="A1" s="75" t="s">
        <v>13</v>
      </c>
      <c r="B1" s="75"/>
      <c r="C1" s="75"/>
      <c r="D1" s="75"/>
      <c r="E1" s="3"/>
      <c r="F1" s="3"/>
    </row>
    <row r="2" spans="1:11" ht="21">
      <c r="A2" s="75" t="s">
        <v>11</v>
      </c>
      <c r="B2" s="75"/>
      <c r="C2" s="75"/>
      <c r="D2" s="75"/>
      <c r="E2" s="3"/>
      <c r="F2" s="3"/>
      <c r="G2" s="43"/>
      <c r="H2" s="76"/>
      <c r="I2" s="76"/>
      <c r="J2" s="76"/>
      <c r="K2" s="76"/>
    </row>
    <row r="3" spans="1:11" ht="21">
      <c r="A3" s="77" t="s">
        <v>176</v>
      </c>
      <c r="B3" s="77"/>
      <c r="C3" s="77"/>
      <c r="D3" s="77"/>
      <c r="E3" s="9"/>
      <c r="F3" s="9"/>
      <c r="G3" s="43"/>
      <c r="H3" s="76"/>
      <c r="I3" s="76"/>
      <c r="J3" s="76"/>
      <c r="K3" s="76"/>
    </row>
    <row r="4" spans="1:11" ht="21">
      <c r="A4" s="17" t="s">
        <v>0</v>
      </c>
      <c r="B4" s="44" t="s">
        <v>20</v>
      </c>
      <c r="C4" s="17" t="s">
        <v>1</v>
      </c>
      <c r="D4" s="17" t="s">
        <v>2</v>
      </c>
      <c r="E4" s="9"/>
      <c r="F4" s="9"/>
      <c r="G4" s="43"/>
      <c r="H4" s="71"/>
      <c r="I4" s="71"/>
      <c r="J4" s="71"/>
      <c r="K4" s="71"/>
    </row>
    <row r="5" spans="1:11" ht="21">
      <c r="A5" s="40" t="s">
        <v>24</v>
      </c>
      <c r="B5" s="63">
        <v>111100</v>
      </c>
      <c r="C5" s="48"/>
      <c r="D5" s="19"/>
      <c r="E5" s="23"/>
      <c r="F5" s="23"/>
      <c r="G5" s="43"/>
      <c r="H5" s="71"/>
      <c r="I5" s="71"/>
      <c r="J5" s="71"/>
      <c r="K5" s="71"/>
    </row>
    <row r="6" spans="1:6" ht="21">
      <c r="A6" s="13" t="s">
        <v>109</v>
      </c>
      <c r="B6" s="14" t="s">
        <v>116</v>
      </c>
      <c r="C6" s="49">
        <v>50946707.67</v>
      </c>
      <c r="D6" s="19"/>
      <c r="E6" s="23"/>
      <c r="F6" s="23"/>
    </row>
    <row r="7" spans="1:6" ht="21">
      <c r="A7" s="13" t="s">
        <v>110</v>
      </c>
      <c r="B7" s="14" t="s">
        <v>116</v>
      </c>
      <c r="C7" s="49">
        <v>6706038.64</v>
      </c>
      <c r="D7" s="19"/>
      <c r="E7" s="23"/>
      <c r="F7" s="23"/>
    </row>
    <row r="8" spans="1:6" ht="21">
      <c r="A8" s="13" t="s">
        <v>111</v>
      </c>
      <c r="B8" s="14" t="s">
        <v>116</v>
      </c>
      <c r="C8" s="49">
        <v>2199252.88</v>
      </c>
      <c r="D8" s="19"/>
      <c r="E8" s="23"/>
      <c r="F8" s="23"/>
    </row>
    <row r="9" spans="1:6" ht="21">
      <c r="A9" s="13" t="s">
        <v>112</v>
      </c>
      <c r="B9" s="14" t="s">
        <v>116</v>
      </c>
      <c r="C9" s="49">
        <v>185541.99</v>
      </c>
      <c r="D9" s="19"/>
      <c r="E9" s="23"/>
      <c r="F9" s="23"/>
    </row>
    <row r="10" spans="1:6" ht="21">
      <c r="A10" s="13" t="s">
        <v>113</v>
      </c>
      <c r="B10" s="14" t="s">
        <v>116</v>
      </c>
      <c r="C10" s="49">
        <v>5099607.65</v>
      </c>
      <c r="D10" s="19"/>
      <c r="E10" s="23"/>
      <c r="F10" s="23"/>
    </row>
    <row r="11" spans="1:6" ht="21">
      <c r="A11" s="13" t="s">
        <v>114</v>
      </c>
      <c r="B11" s="14" t="s">
        <v>117</v>
      </c>
      <c r="C11" s="49">
        <v>15653416.48</v>
      </c>
      <c r="D11" s="19"/>
      <c r="E11" s="23"/>
      <c r="F11" s="23"/>
    </row>
    <row r="12" spans="1:6" ht="21">
      <c r="A12" s="13" t="s">
        <v>115</v>
      </c>
      <c r="B12" s="14" t="s">
        <v>117</v>
      </c>
      <c r="C12" s="49">
        <v>1038.2</v>
      </c>
      <c r="D12" s="19"/>
      <c r="E12" s="23"/>
      <c r="F12" s="23"/>
    </row>
    <row r="13" spans="1:6" ht="21">
      <c r="A13" s="13" t="s">
        <v>57</v>
      </c>
      <c r="B13" s="64">
        <v>113100</v>
      </c>
      <c r="C13" s="49">
        <v>61320</v>
      </c>
      <c r="D13" s="19"/>
      <c r="E13" s="23"/>
      <c r="F13" s="23"/>
    </row>
    <row r="14" spans="1:6" ht="21">
      <c r="A14" s="13" t="s">
        <v>124</v>
      </c>
      <c r="B14" s="14" t="s">
        <v>150</v>
      </c>
      <c r="C14" s="49">
        <v>1021572</v>
      </c>
      <c r="D14" s="19"/>
      <c r="E14" s="72"/>
      <c r="F14" s="23"/>
    </row>
    <row r="15" spans="1:6" ht="21">
      <c r="A15" s="13" t="s">
        <v>59</v>
      </c>
      <c r="B15" s="64">
        <v>113301</v>
      </c>
      <c r="C15" s="49">
        <v>137688</v>
      </c>
      <c r="D15" s="19"/>
      <c r="E15" s="23"/>
      <c r="F15" s="23"/>
    </row>
    <row r="16" spans="1:6" ht="21">
      <c r="A16" s="13" t="s">
        <v>61</v>
      </c>
      <c r="B16" s="64">
        <v>113302</v>
      </c>
      <c r="C16" s="49">
        <v>20162.95</v>
      </c>
      <c r="D16" s="19"/>
      <c r="E16" s="23"/>
      <c r="F16" s="23"/>
    </row>
    <row r="17" spans="1:6" ht="21">
      <c r="A17" s="13" t="s">
        <v>60</v>
      </c>
      <c r="B17" s="64">
        <v>113303</v>
      </c>
      <c r="C17" s="49">
        <v>85889</v>
      </c>
      <c r="D17" s="19"/>
      <c r="E17" s="23"/>
      <c r="F17" s="23"/>
    </row>
    <row r="18" spans="1:6" ht="21">
      <c r="A18" s="13" t="s">
        <v>23</v>
      </c>
      <c r="B18" s="64">
        <v>113700</v>
      </c>
      <c r="C18" s="49">
        <v>755</v>
      </c>
      <c r="D18" s="19"/>
      <c r="E18" s="23"/>
      <c r="F18" s="23"/>
    </row>
    <row r="19" spans="1:6" ht="21">
      <c r="A19" s="13" t="s">
        <v>123</v>
      </c>
      <c r="B19" s="64">
        <v>190004</v>
      </c>
      <c r="C19" s="23"/>
      <c r="D19" s="19"/>
      <c r="E19" s="23"/>
      <c r="F19" s="23"/>
    </row>
    <row r="20" spans="1:6" ht="21">
      <c r="A20" s="13" t="s">
        <v>149</v>
      </c>
      <c r="B20" s="64">
        <v>290001</v>
      </c>
      <c r="C20" s="23"/>
      <c r="D20" s="19">
        <v>0</v>
      </c>
      <c r="E20" s="23"/>
      <c r="F20" s="23"/>
    </row>
    <row r="21" spans="1:6" ht="21">
      <c r="A21" s="13" t="s">
        <v>10</v>
      </c>
      <c r="B21" s="64">
        <v>310000</v>
      </c>
      <c r="C21" s="49"/>
      <c r="D21" s="19">
        <v>26074543.66</v>
      </c>
      <c r="E21" s="23"/>
      <c r="F21" s="23"/>
    </row>
    <row r="22" spans="1:6" ht="21">
      <c r="A22" s="13" t="s">
        <v>21</v>
      </c>
      <c r="B22" s="64">
        <v>320000</v>
      </c>
      <c r="C22" s="2"/>
      <c r="D22" s="24">
        <v>37190018.84</v>
      </c>
      <c r="E22" s="25"/>
      <c r="F22" s="25"/>
    </row>
    <row r="23" spans="1:6" ht="21">
      <c r="A23" s="13" t="s">
        <v>173</v>
      </c>
      <c r="B23" s="64">
        <v>511000</v>
      </c>
      <c r="C23" s="49">
        <v>3719100</v>
      </c>
      <c r="D23" s="19"/>
      <c r="E23" s="23"/>
      <c r="F23" s="23"/>
    </row>
    <row r="24" spans="1:6" ht="21">
      <c r="A24" s="13" t="s">
        <v>172</v>
      </c>
      <c r="B24" s="64">
        <v>511000</v>
      </c>
      <c r="C24" s="49">
        <v>604800</v>
      </c>
      <c r="D24" s="19"/>
      <c r="E24" s="23"/>
      <c r="F24" s="23"/>
    </row>
    <row r="25" spans="1:6" ht="21">
      <c r="A25" s="73" t="s">
        <v>174</v>
      </c>
      <c r="B25" s="64">
        <v>522000</v>
      </c>
      <c r="C25" s="49">
        <v>252815</v>
      </c>
      <c r="D25" s="19"/>
      <c r="E25" s="23"/>
      <c r="F25" s="23"/>
    </row>
    <row r="26" spans="1:6" ht="21">
      <c r="A26" s="13" t="s">
        <v>3</v>
      </c>
      <c r="B26" s="64">
        <v>511000</v>
      </c>
      <c r="C26" s="49">
        <v>652038</v>
      </c>
      <c r="D26" s="19"/>
      <c r="E26" s="23"/>
      <c r="F26" s="23"/>
    </row>
    <row r="27" spans="1:6" ht="21">
      <c r="A27" s="13" t="s">
        <v>51</v>
      </c>
      <c r="B27" s="64">
        <v>521000</v>
      </c>
      <c r="C27" s="49">
        <v>1203450</v>
      </c>
      <c r="D27" s="19"/>
      <c r="E27" s="23"/>
      <c r="F27" s="23"/>
    </row>
    <row r="28" spans="1:6" ht="21">
      <c r="A28" s="13" t="s">
        <v>50</v>
      </c>
      <c r="B28" s="64">
        <v>522000</v>
      </c>
      <c r="C28" s="49">
        <v>3409710</v>
      </c>
      <c r="D28" s="19"/>
      <c r="E28" s="23"/>
      <c r="F28" s="23"/>
    </row>
    <row r="29" spans="1:6" ht="21">
      <c r="A29" s="13" t="s">
        <v>4</v>
      </c>
      <c r="B29" s="64">
        <v>531000</v>
      </c>
      <c r="C29" s="49">
        <v>51020</v>
      </c>
      <c r="D29" s="19"/>
      <c r="E29" s="23"/>
      <c r="F29" s="23"/>
    </row>
    <row r="30" spans="1:6" ht="21">
      <c r="A30" s="13" t="s">
        <v>5</v>
      </c>
      <c r="B30" s="64">
        <v>532000</v>
      </c>
      <c r="C30" s="49">
        <v>362073</v>
      </c>
      <c r="D30" s="19"/>
      <c r="E30" s="23"/>
      <c r="F30" s="23"/>
    </row>
    <row r="31" spans="1:6" ht="21">
      <c r="A31" s="13" t="s">
        <v>6</v>
      </c>
      <c r="B31" s="64">
        <v>533000</v>
      </c>
      <c r="C31" s="49">
        <v>231707.2</v>
      </c>
      <c r="D31" s="19"/>
      <c r="E31" s="23"/>
      <c r="F31" s="23"/>
    </row>
    <row r="32" spans="1:6" ht="21">
      <c r="A32" s="13" t="s">
        <v>7</v>
      </c>
      <c r="B32" s="64">
        <v>534000</v>
      </c>
      <c r="C32" s="49">
        <v>162113.83</v>
      </c>
      <c r="D32" s="19"/>
      <c r="E32" s="23"/>
      <c r="F32" s="23"/>
    </row>
    <row r="33" spans="1:6" ht="21">
      <c r="A33" s="13" t="s">
        <v>14</v>
      </c>
      <c r="B33" s="64">
        <v>541000</v>
      </c>
      <c r="C33" s="49">
        <v>0</v>
      </c>
      <c r="D33" s="19"/>
      <c r="E33" s="23"/>
      <c r="F33" s="23"/>
    </row>
    <row r="34" spans="1:6" ht="21">
      <c r="A34" s="13" t="s">
        <v>9</v>
      </c>
      <c r="B34" s="64">
        <v>542000</v>
      </c>
      <c r="C34" s="49">
        <v>0</v>
      </c>
      <c r="D34" s="19"/>
      <c r="E34" s="23"/>
      <c r="F34" s="23"/>
    </row>
    <row r="35" spans="1:6" ht="21">
      <c r="A35" s="13" t="s">
        <v>8</v>
      </c>
      <c r="B35" s="64">
        <v>561000</v>
      </c>
      <c r="C35" s="49">
        <v>955000</v>
      </c>
      <c r="D35" s="19"/>
      <c r="E35" s="23"/>
      <c r="F35" s="23"/>
    </row>
    <row r="36" spans="1:6" ht="21">
      <c r="A36" s="59" t="s">
        <v>32</v>
      </c>
      <c r="B36" s="65"/>
      <c r="C36" s="24"/>
      <c r="D36" s="58">
        <f>+หมายเหตุ1!E55</f>
        <v>22297179.26</v>
      </c>
      <c r="E36" s="66"/>
      <c r="F36" s="25"/>
    </row>
    <row r="37" spans="1:6" ht="21">
      <c r="A37" s="59" t="s">
        <v>72</v>
      </c>
      <c r="B37" s="65"/>
      <c r="C37" s="24"/>
      <c r="D37" s="58">
        <f>+'รายละเอียด2-3'!C30</f>
        <v>4405147</v>
      </c>
      <c r="E37" s="66"/>
      <c r="F37" s="25"/>
    </row>
    <row r="38" spans="1:6" ht="21">
      <c r="A38" s="59" t="s">
        <v>73</v>
      </c>
      <c r="B38" s="65"/>
      <c r="C38" s="24"/>
      <c r="D38" s="58">
        <f>+'รายละเอียด2-3'!C36</f>
        <v>0</v>
      </c>
      <c r="E38" s="66"/>
      <c r="F38" s="25"/>
    </row>
    <row r="39" spans="1:6" ht="21">
      <c r="A39" s="60" t="s">
        <v>74</v>
      </c>
      <c r="B39" s="65"/>
      <c r="C39" s="24"/>
      <c r="D39" s="58">
        <f>+'รายละเอียด2-3'!C48</f>
        <v>3755928.7299999995</v>
      </c>
      <c r="E39" s="66"/>
      <c r="F39" s="25"/>
    </row>
    <row r="40" spans="1:6" ht="21.75" thickBot="1">
      <c r="A40" s="61" t="s">
        <v>15</v>
      </c>
      <c r="B40" s="47"/>
      <c r="C40" s="26">
        <f>SUM(C5:C39)</f>
        <v>93722817.49000001</v>
      </c>
      <c r="D40" s="26">
        <f>SUM(D5:D39)</f>
        <v>93722817.49000001</v>
      </c>
      <c r="E40" s="27"/>
      <c r="F40" s="27"/>
    </row>
    <row r="41" spans="1:7" ht="21.75" thickTop="1">
      <c r="A41" s="9"/>
      <c r="B41" s="9"/>
      <c r="C41" s="27"/>
      <c r="D41" s="27">
        <f>+C40-D40</f>
        <v>0</v>
      </c>
      <c r="E41" s="27"/>
      <c r="F41" s="27"/>
      <c r="G41" s="20"/>
    </row>
    <row r="42" spans="1:6" ht="21">
      <c r="A42" s="2"/>
      <c r="B42" s="42"/>
      <c r="D42" s="28"/>
      <c r="E42" s="28"/>
      <c r="F42" s="28"/>
    </row>
    <row r="43" spans="1:3" ht="21">
      <c r="A43" s="11" t="s">
        <v>47</v>
      </c>
      <c r="B43" s="3"/>
      <c r="C43" s="11" t="s">
        <v>48</v>
      </c>
    </row>
    <row r="44" spans="1:3" ht="21">
      <c r="A44" s="4" t="s">
        <v>22</v>
      </c>
      <c r="C44" s="4" t="s">
        <v>12</v>
      </c>
    </row>
    <row r="45" ht="42" customHeight="1"/>
    <row r="46" spans="1:3" ht="21">
      <c r="A46" s="4" t="s">
        <v>38</v>
      </c>
      <c r="C46" s="4" t="s">
        <v>39</v>
      </c>
    </row>
    <row r="47" spans="1:3" ht="21">
      <c r="A47" s="4" t="s">
        <v>53</v>
      </c>
      <c r="C47" s="4" t="s">
        <v>40</v>
      </c>
    </row>
    <row r="48" ht="21">
      <c r="A48" s="41"/>
    </row>
    <row r="49" spans="1:6" ht="21">
      <c r="A49" s="75" t="s">
        <v>49</v>
      </c>
      <c r="B49" s="75"/>
      <c r="C49" s="75"/>
      <c r="D49" s="75"/>
      <c r="E49" s="3"/>
      <c r="F49" s="3"/>
    </row>
    <row r="50" ht="21">
      <c r="A50" s="4" t="s">
        <v>76</v>
      </c>
    </row>
    <row r="51" ht="42.75" customHeight="1"/>
    <row r="52" spans="1:6" ht="21">
      <c r="A52" s="78" t="s">
        <v>44</v>
      </c>
      <c r="B52" s="78"/>
      <c r="C52" s="78"/>
      <c r="D52" s="78"/>
      <c r="E52" s="6"/>
      <c r="F52" s="6"/>
    </row>
    <row r="53" spans="1:6" ht="21">
      <c r="A53" s="78" t="s">
        <v>45</v>
      </c>
      <c r="B53" s="78"/>
      <c r="C53" s="78"/>
      <c r="D53" s="78"/>
      <c r="E53" s="6"/>
      <c r="F53" s="6"/>
    </row>
    <row r="54" spans="1:6" ht="21">
      <c r="A54" s="78"/>
      <c r="B54" s="78"/>
      <c r="C54" s="78"/>
      <c r="D54" s="78"/>
      <c r="E54" s="6"/>
      <c r="F54" s="6"/>
    </row>
  </sheetData>
  <sheetProtection/>
  <mergeCells count="10">
    <mergeCell ref="H2:K2"/>
    <mergeCell ref="A1:D1"/>
    <mergeCell ref="A2:D2"/>
    <mergeCell ref="A3:D3"/>
    <mergeCell ref="A54:D54"/>
    <mergeCell ref="A49:D49"/>
    <mergeCell ref="A52:D52"/>
    <mergeCell ref="A53:D53"/>
    <mergeCell ref="H3:I3"/>
    <mergeCell ref="J3:K3"/>
  </mergeCells>
  <printOptions/>
  <pageMargins left="0.1968503937007874" right="0.1968503937007874" top="0.9055118110236221" bottom="1.4960629921259843" header="0.2362204724409449" footer="0.15748031496062992"/>
  <pageSetup horizontalDpi="600" verticalDpi="600" orientation="portrait" paperSize="9" scale="9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A2" sqref="A2:D2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0" t="s">
        <v>36</v>
      </c>
    </row>
    <row r="2" spans="1:4" ht="21">
      <c r="A2" s="75" t="s">
        <v>13</v>
      </c>
      <c r="B2" s="75"/>
      <c r="C2" s="75"/>
      <c r="D2" s="75"/>
    </row>
    <row r="3" spans="1:4" ht="21">
      <c r="A3" s="75" t="s">
        <v>75</v>
      </c>
      <c r="B3" s="75"/>
      <c r="C3" s="75"/>
      <c r="D3" s="75"/>
    </row>
    <row r="4" spans="1:4" ht="21">
      <c r="A4" s="77" t="s">
        <v>175</v>
      </c>
      <c r="B4" s="77"/>
      <c r="C4" s="77"/>
      <c r="D4" s="77"/>
    </row>
    <row r="5" spans="1:4" s="6" customFormat="1" ht="21">
      <c r="A5" s="29"/>
      <c r="B5" s="29" t="s">
        <v>20</v>
      </c>
      <c r="C5" s="30" t="s">
        <v>17</v>
      </c>
      <c r="D5" s="31" t="s">
        <v>25</v>
      </c>
    </row>
    <row r="6" spans="1:4" s="6" customFormat="1" ht="21">
      <c r="A6" s="53" t="s">
        <v>62</v>
      </c>
      <c r="B6" s="46"/>
      <c r="C6" s="51"/>
      <c r="D6" s="52"/>
    </row>
    <row r="7" spans="1:4" ht="21">
      <c r="A7" s="32" t="s">
        <v>16</v>
      </c>
      <c r="B7" s="13"/>
      <c r="C7" s="15"/>
      <c r="D7" s="33"/>
    </row>
    <row r="8" spans="1:4" ht="21">
      <c r="A8" s="13" t="s">
        <v>26</v>
      </c>
      <c r="B8" s="14" t="s">
        <v>82</v>
      </c>
      <c r="C8" s="15">
        <v>3700000</v>
      </c>
      <c r="D8" s="33">
        <v>37539</v>
      </c>
    </row>
    <row r="9" spans="1:4" ht="21">
      <c r="A9" s="13" t="s">
        <v>27</v>
      </c>
      <c r="B9" s="14" t="s">
        <v>83</v>
      </c>
      <c r="C9" s="15">
        <v>100000</v>
      </c>
      <c r="D9" s="33">
        <v>72.98</v>
      </c>
    </row>
    <row r="10" spans="1:4" ht="21">
      <c r="A10" s="13" t="s">
        <v>28</v>
      </c>
      <c r="B10" s="14" t="s">
        <v>84</v>
      </c>
      <c r="C10" s="15">
        <v>900000</v>
      </c>
      <c r="D10" s="33">
        <v>13844</v>
      </c>
    </row>
    <row r="11" spans="1:4" ht="21">
      <c r="A11" s="36" t="s">
        <v>15</v>
      </c>
      <c r="B11" s="14"/>
      <c r="C11" s="18">
        <f>SUM(C8:C10)</f>
        <v>4700000</v>
      </c>
      <c r="D11" s="35">
        <f>SUM(D8:D10)</f>
        <v>51455.98</v>
      </c>
    </row>
    <row r="12" spans="1:4" ht="21">
      <c r="A12" s="32" t="s">
        <v>18</v>
      </c>
      <c r="B12" s="13"/>
      <c r="C12" s="15"/>
      <c r="D12" s="33"/>
    </row>
    <row r="13" spans="1:4" ht="21">
      <c r="A13" s="13" t="s">
        <v>41</v>
      </c>
      <c r="B13" s="14" t="s">
        <v>85</v>
      </c>
      <c r="C13" s="15">
        <v>90000</v>
      </c>
      <c r="D13" s="33">
        <v>20662</v>
      </c>
    </row>
    <row r="14" spans="1:4" ht="21">
      <c r="A14" s="13" t="s">
        <v>118</v>
      </c>
      <c r="B14" s="14" t="s">
        <v>86</v>
      </c>
      <c r="C14" s="15">
        <v>900000</v>
      </c>
      <c r="D14" s="33">
        <v>342130</v>
      </c>
    </row>
    <row r="15" spans="1:4" ht="21">
      <c r="A15" s="13" t="s">
        <v>151</v>
      </c>
      <c r="B15" s="14" t="s">
        <v>92</v>
      </c>
      <c r="C15" s="15">
        <v>3000</v>
      </c>
      <c r="D15" s="33">
        <v>460</v>
      </c>
    </row>
    <row r="16" spans="1:4" ht="21">
      <c r="A16" s="13" t="s">
        <v>152</v>
      </c>
      <c r="B16" s="14" t="s">
        <v>105</v>
      </c>
      <c r="C16" s="15">
        <v>10000</v>
      </c>
      <c r="D16" s="33">
        <v>4700</v>
      </c>
    </row>
    <row r="17" spans="1:4" ht="21">
      <c r="A17" s="13" t="s">
        <v>42</v>
      </c>
      <c r="B17" s="14" t="s">
        <v>88</v>
      </c>
      <c r="C17" s="15">
        <v>10000</v>
      </c>
      <c r="D17" s="33"/>
    </row>
    <row r="18" spans="1:4" ht="21">
      <c r="A18" s="13" t="s">
        <v>153</v>
      </c>
      <c r="B18" s="14" t="s">
        <v>87</v>
      </c>
      <c r="C18" s="15">
        <v>2000</v>
      </c>
      <c r="D18" s="33">
        <v>194</v>
      </c>
    </row>
    <row r="19" spans="1:4" ht="21">
      <c r="A19" s="13" t="s">
        <v>154</v>
      </c>
      <c r="B19" s="14" t="s">
        <v>91</v>
      </c>
      <c r="C19" s="15">
        <v>75000</v>
      </c>
      <c r="D19" s="33">
        <v>41620</v>
      </c>
    </row>
    <row r="20" spans="1:4" ht="21">
      <c r="A20" s="13" t="s">
        <v>155</v>
      </c>
      <c r="B20" s="14" t="s">
        <v>90</v>
      </c>
      <c r="C20" s="15">
        <v>40000</v>
      </c>
      <c r="D20" s="33">
        <v>13540</v>
      </c>
    </row>
    <row r="21" spans="1:4" ht="21">
      <c r="A21" s="13" t="s">
        <v>156</v>
      </c>
      <c r="B21" s="14" t="s">
        <v>89</v>
      </c>
      <c r="C21" s="15">
        <v>5000</v>
      </c>
      <c r="D21" s="33">
        <v>1250</v>
      </c>
    </row>
    <row r="22" spans="1:4" ht="21">
      <c r="A22" s="36" t="s">
        <v>15</v>
      </c>
      <c r="B22" s="14"/>
      <c r="C22" s="18">
        <f>SUM(C13:C21)</f>
        <v>1135000</v>
      </c>
      <c r="D22" s="35">
        <f>SUM(D13:D21)</f>
        <v>424556</v>
      </c>
    </row>
    <row r="23" spans="1:4" ht="21">
      <c r="A23" s="34" t="s">
        <v>29</v>
      </c>
      <c r="B23" s="14"/>
      <c r="C23" s="15"/>
      <c r="D23" s="33"/>
    </row>
    <row r="24" spans="1:4" ht="21">
      <c r="A24" s="13" t="s">
        <v>119</v>
      </c>
      <c r="B24" s="14" t="s">
        <v>93</v>
      </c>
      <c r="C24" s="15">
        <v>400000</v>
      </c>
      <c r="D24" s="33">
        <v>0</v>
      </c>
    </row>
    <row r="25" spans="1:4" ht="21">
      <c r="A25" s="36" t="s">
        <v>15</v>
      </c>
      <c r="B25" s="14"/>
      <c r="C25" s="18">
        <f>SUM(C24:C24)</f>
        <v>400000</v>
      </c>
      <c r="D25" s="35">
        <f>SUM(D24:D24)</f>
        <v>0</v>
      </c>
    </row>
    <row r="26" spans="1:4" ht="21">
      <c r="A26" s="34" t="s">
        <v>30</v>
      </c>
      <c r="B26" s="14"/>
      <c r="C26" s="15"/>
      <c r="D26" s="33"/>
    </row>
    <row r="27" spans="1:4" ht="21">
      <c r="A27" s="13" t="s">
        <v>34</v>
      </c>
      <c r="B27" s="14" t="s">
        <v>94</v>
      </c>
      <c r="C27" s="15">
        <v>160000</v>
      </c>
      <c r="D27" s="33">
        <v>161900</v>
      </c>
    </row>
    <row r="28" spans="1:4" ht="21">
      <c r="A28" s="13" t="s">
        <v>33</v>
      </c>
      <c r="B28" s="14" t="s">
        <v>95</v>
      </c>
      <c r="C28" s="15">
        <v>92000</v>
      </c>
      <c r="D28" s="33">
        <v>60937</v>
      </c>
    </row>
    <row r="29" spans="1:4" ht="21">
      <c r="A29" s="36" t="s">
        <v>15</v>
      </c>
      <c r="B29" s="14"/>
      <c r="C29" s="18">
        <f>SUM(C27:C28)</f>
        <v>252000</v>
      </c>
      <c r="D29" s="35">
        <f>SUM(D27:D28)</f>
        <v>222837</v>
      </c>
    </row>
    <row r="30" spans="1:4" ht="21">
      <c r="A30" s="32" t="s">
        <v>43</v>
      </c>
      <c r="B30" s="14"/>
      <c r="C30" s="55"/>
      <c r="D30" s="56"/>
    </row>
    <row r="31" spans="1:4" ht="21">
      <c r="A31" s="40" t="s">
        <v>120</v>
      </c>
      <c r="B31" s="14" t="s">
        <v>121</v>
      </c>
      <c r="C31" s="22">
        <v>0</v>
      </c>
      <c r="D31" s="54">
        <v>0</v>
      </c>
    </row>
    <row r="32" spans="1:4" ht="21">
      <c r="A32" s="36" t="s">
        <v>15</v>
      </c>
      <c r="B32" s="14"/>
      <c r="C32" s="18">
        <f>+C31</f>
        <v>0</v>
      </c>
      <c r="D32" s="18">
        <f>+D31</f>
        <v>0</v>
      </c>
    </row>
    <row r="33" spans="1:4" ht="21">
      <c r="A33" s="36" t="s">
        <v>63</v>
      </c>
      <c r="B33" s="14"/>
      <c r="C33" s="37"/>
      <c r="D33" s="38"/>
    </row>
    <row r="34" spans="1:4" ht="21">
      <c r="A34" s="34" t="s">
        <v>64</v>
      </c>
      <c r="B34" s="14"/>
      <c r="C34" s="15"/>
      <c r="D34" s="33"/>
    </row>
    <row r="35" spans="1:4" ht="21">
      <c r="A35" s="13" t="s">
        <v>158</v>
      </c>
      <c r="B35" s="14" t="s">
        <v>97</v>
      </c>
      <c r="C35" s="15">
        <v>8800000</v>
      </c>
      <c r="D35" s="33">
        <v>3117486.28</v>
      </c>
    </row>
    <row r="36" spans="1:4" ht="21">
      <c r="A36" s="13" t="s">
        <v>162</v>
      </c>
      <c r="B36" s="14" t="s">
        <v>96</v>
      </c>
      <c r="C36" s="15">
        <v>7000000</v>
      </c>
      <c r="D36" s="33">
        <v>1813754.69</v>
      </c>
    </row>
    <row r="37" spans="1:4" ht="21">
      <c r="A37" s="13" t="s">
        <v>161</v>
      </c>
      <c r="B37" s="14" t="s">
        <v>98</v>
      </c>
      <c r="C37" s="15">
        <v>400000</v>
      </c>
      <c r="D37" s="33">
        <v>61483.07</v>
      </c>
    </row>
    <row r="38" spans="1:4" ht="21">
      <c r="A38" s="13" t="s">
        <v>160</v>
      </c>
      <c r="B38" s="14" t="s">
        <v>99</v>
      </c>
      <c r="C38" s="15">
        <v>3000000</v>
      </c>
      <c r="D38" s="33">
        <v>786067.03</v>
      </c>
    </row>
    <row r="39" spans="1:4" ht="21">
      <c r="A39" s="13" t="s">
        <v>159</v>
      </c>
      <c r="B39" s="14" t="s">
        <v>100</v>
      </c>
      <c r="C39" s="15">
        <v>4000000</v>
      </c>
      <c r="D39" s="33">
        <v>1606390.15</v>
      </c>
    </row>
    <row r="40" spans="1:4" ht="21">
      <c r="A40" s="13" t="s">
        <v>157</v>
      </c>
      <c r="B40" s="14" t="s">
        <v>101</v>
      </c>
      <c r="C40" s="15">
        <v>100000</v>
      </c>
      <c r="D40" s="33">
        <v>0</v>
      </c>
    </row>
    <row r="41" spans="1:4" ht="21">
      <c r="A41" s="13" t="s">
        <v>163</v>
      </c>
      <c r="B41" s="14" t="s">
        <v>102</v>
      </c>
      <c r="C41" s="15">
        <v>200000</v>
      </c>
      <c r="D41" s="33">
        <v>35081.06</v>
      </c>
    </row>
    <row r="42" spans="1:4" ht="21">
      <c r="A42" s="13" t="s">
        <v>164</v>
      </c>
      <c r="B42" s="14" t="s">
        <v>103</v>
      </c>
      <c r="C42" s="15">
        <v>26000000</v>
      </c>
      <c r="D42" s="33">
        <v>1554754</v>
      </c>
    </row>
    <row r="43" spans="1:4" ht="21">
      <c r="A43" s="13" t="s">
        <v>165</v>
      </c>
      <c r="B43" s="14" t="s">
        <v>104</v>
      </c>
      <c r="C43" s="15">
        <v>13000</v>
      </c>
      <c r="D43" s="33">
        <v>3530</v>
      </c>
    </row>
    <row r="44" spans="1:6" ht="21">
      <c r="A44" s="36" t="s">
        <v>15</v>
      </c>
      <c r="B44" s="14"/>
      <c r="C44" s="18">
        <f>SUM(C35:C43)</f>
        <v>49513000</v>
      </c>
      <c r="D44" s="18">
        <f>SUM(D35:D43)</f>
        <v>8978546.280000001</v>
      </c>
      <c r="E44" s="16">
        <f>SUM(C11+C22+C25+C29+C32+C44)</f>
        <v>56000000</v>
      </c>
      <c r="F44" s="16">
        <f>SUM(D11+D22+D25+D29+D32+D44)</f>
        <v>9677395.260000002</v>
      </c>
    </row>
    <row r="45" spans="1:4" ht="21">
      <c r="A45" s="34" t="s">
        <v>31</v>
      </c>
      <c r="B45" s="14"/>
      <c r="C45" s="15"/>
      <c r="D45" s="39"/>
    </row>
    <row r="46" spans="1:4" ht="21">
      <c r="A46" s="34" t="s">
        <v>65</v>
      </c>
      <c r="B46" s="14"/>
      <c r="C46" s="15"/>
      <c r="D46" s="33"/>
    </row>
    <row r="47" spans="1:4" ht="21">
      <c r="A47" s="13" t="s">
        <v>166</v>
      </c>
      <c r="B47" s="14" t="s">
        <v>122</v>
      </c>
      <c r="C47" s="15">
        <v>13000000</v>
      </c>
      <c r="D47" s="33">
        <v>4623869</v>
      </c>
    </row>
    <row r="48" spans="1:6" ht="21">
      <c r="A48" s="36" t="s">
        <v>15</v>
      </c>
      <c r="B48" s="14"/>
      <c r="C48" s="18">
        <f>SUM(C47:C47)</f>
        <v>13000000</v>
      </c>
      <c r="D48" s="35">
        <f>SUM(D47:D47)</f>
        <v>4623869</v>
      </c>
      <c r="E48" s="16">
        <f>SUM(C11+C22+C25+C29+C32+C44+C48)</f>
        <v>69000000</v>
      </c>
      <c r="F48" s="16">
        <f>SUM(D11+D22+D25+D29+D32+D44+D48)</f>
        <v>14301264.260000002</v>
      </c>
    </row>
    <row r="49" spans="1:4" ht="21">
      <c r="A49" s="34" t="s">
        <v>66</v>
      </c>
      <c r="B49" s="14"/>
      <c r="C49" s="15"/>
      <c r="D49" s="33"/>
    </row>
    <row r="50" spans="1:4" ht="21">
      <c r="A50" s="32" t="s">
        <v>67</v>
      </c>
      <c r="B50" s="14"/>
      <c r="C50" s="15"/>
      <c r="D50" s="33"/>
    </row>
    <row r="51" spans="1:4" ht="21">
      <c r="A51" s="13" t="s">
        <v>167</v>
      </c>
      <c r="B51" s="14" t="s">
        <v>106</v>
      </c>
      <c r="C51" s="15"/>
      <c r="D51" s="33">
        <v>6446500</v>
      </c>
    </row>
    <row r="52" spans="1:4" ht="21">
      <c r="A52" s="13" t="s">
        <v>168</v>
      </c>
      <c r="B52" s="14" t="s">
        <v>106</v>
      </c>
      <c r="C52" s="15"/>
      <c r="D52" s="33">
        <v>1219200</v>
      </c>
    </row>
    <row r="53" spans="1:4" ht="36">
      <c r="A53" s="73" t="s">
        <v>170</v>
      </c>
      <c r="B53" s="14" t="s">
        <v>106</v>
      </c>
      <c r="C53" s="15"/>
      <c r="D53" s="33">
        <f>49245+206070</f>
        <v>255315</v>
      </c>
    </row>
    <row r="54" spans="1:4" ht="21">
      <c r="A54" s="73" t="s">
        <v>171</v>
      </c>
      <c r="B54" s="14" t="s">
        <v>106</v>
      </c>
      <c r="C54" s="15"/>
      <c r="D54" s="33">
        <v>74900</v>
      </c>
    </row>
    <row r="55" spans="1:5" ht="21">
      <c r="A55" s="12" t="s">
        <v>15</v>
      </c>
      <c r="B55" s="21"/>
      <c r="C55" s="18">
        <f>SUM(C51:C54)</f>
        <v>0</v>
      </c>
      <c r="D55" s="35">
        <f>SUM(D51:D54)</f>
        <v>7995915</v>
      </c>
      <c r="E55" s="16">
        <f>+D11+D22+D25+D29+D32+D44+D48+D55</f>
        <v>22297179.26</v>
      </c>
    </row>
    <row r="58" spans="1:3" ht="21">
      <c r="A58" s="4" t="s">
        <v>79</v>
      </c>
      <c r="C58" s="8">
        <v>52000000</v>
      </c>
    </row>
    <row r="59" spans="1:3" ht="21">
      <c r="A59" s="4" t="s">
        <v>80</v>
      </c>
      <c r="C59" s="8">
        <v>13000000</v>
      </c>
    </row>
    <row r="60" spans="1:3" ht="21.75" thickBot="1">
      <c r="A60" s="4" t="s">
        <v>77</v>
      </c>
      <c r="C60" s="62">
        <f>SUM(C58:C59)</f>
        <v>65000000</v>
      </c>
    </row>
    <row r="62" spans="1:3" ht="21">
      <c r="A62" s="4" t="s">
        <v>78</v>
      </c>
      <c r="C62" s="8">
        <v>41381811.68</v>
      </c>
    </row>
    <row r="63" spans="1:3" ht="21">
      <c r="A63" s="4" t="s">
        <v>80</v>
      </c>
      <c r="C63" s="8">
        <v>14303117</v>
      </c>
    </row>
    <row r="64" spans="1:3" ht="21.75" thickBot="1">
      <c r="A64" s="4" t="s">
        <v>19</v>
      </c>
      <c r="C64" s="62">
        <f>SUM(C62:C63)</f>
        <v>55684928.68</v>
      </c>
    </row>
  </sheetData>
  <sheetProtection/>
  <mergeCells count="3">
    <mergeCell ref="A2:D2"/>
    <mergeCell ref="A3:D3"/>
    <mergeCell ref="A4:D4"/>
  </mergeCells>
  <printOptions/>
  <pageMargins left="0.2362204724409449" right="0.15748031496062992" top="0.7086614173228347" bottom="1.47" header="0.2755905511811024" footer="0.15748031496062992"/>
  <pageSetup horizontalDpi="600" verticalDpi="600" orientation="portrait" paperSize="9" scale="80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4" width="5.7109375" style="4" customWidth="1"/>
    <col min="5" max="5" width="30.140625" style="4" customWidth="1"/>
    <col min="6" max="16384" width="9.140625" style="4" customWidth="1"/>
  </cols>
  <sheetData>
    <row r="1" spans="1:4" ht="21">
      <c r="A1" s="75" t="s">
        <v>13</v>
      </c>
      <c r="B1" s="75"/>
      <c r="C1" s="75"/>
      <c r="D1" s="75"/>
    </row>
    <row r="2" spans="1:4" ht="21">
      <c r="A2" s="75" t="s">
        <v>68</v>
      </c>
      <c r="B2" s="75"/>
      <c r="C2" s="75"/>
      <c r="D2" s="75"/>
    </row>
    <row r="3" spans="1:4" ht="21">
      <c r="A3" s="75" t="s">
        <v>177</v>
      </c>
      <c r="B3" s="75"/>
      <c r="C3" s="75"/>
      <c r="D3" s="75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7" t="s">
        <v>37</v>
      </c>
      <c r="B6" s="8"/>
      <c r="C6" s="1"/>
      <c r="D6" s="3"/>
    </row>
    <row r="7" spans="1:4" s="2" customFormat="1" ht="21">
      <c r="A7" s="67" t="s">
        <v>126</v>
      </c>
      <c r="B7" s="1"/>
      <c r="C7" s="68">
        <f>199900-196900</f>
        <v>3000</v>
      </c>
      <c r="D7" s="9"/>
    </row>
    <row r="8" spans="1:4" s="2" customFormat="1" ht="21">
      <c r="A8" s="67" t="s">
        <v>127</v>
      </c>
      <c r="B8" s="1"/>
      <c r="C8" s="79">
        <v>2144500</v>
      </c>
      <c r="D8" s="9"/>
    </row>
    <row r="9" spans="1:4" s="2" customFormat="1" ht="21">
      <c r="A9" s="67" t="s">
        <v>128</v>
      </c>
      <c r="B9" s="1"/>
      <c r="C9" s="79"/>
      <c r="D9" s="9"/>
    </row>
    <row r="10" spans="1:4" s="2" customFormat="1" ht="21">
      <c r="A10" s="67" t="s">
        <v>129</v>
      </c>
      <c r="B10" s="1"/>
      <c r="C10" s="79"/>
      <c r="D10" s="9"/>
    </row>
    <row r="11" spans="1:4" s="2" customFormat="1" ht="21">
      <c r="A11" s="67" t="s">
        <v>130</v>
      </c>
      <c r="B11" s="1"/>
      <c r="C11" s="79"/>
      <c r="D11" s="9"/>
    </row>
    <row r="12" spans="1:4" s="2" customFormat="1" ht="21">
      <c r="A12" s="67" t="s">
        <v>131</v>
      </c>
      <c r="B12" s="1"/>
      <c r="C12" s="79"/>
      <c r="D12" s="9"/>
    </row>
    <row r="13" spans="1:4" s="2" customFormat="1" ht="21">
      <c r="A13" s="67" t="s">
        <v>132</v>
      </c>
      <c r="B13" s="1"/>
      <c r="C13" s="79"/>
      <c r="D13" s="9"/>
    </row>
    <row r="14" spans="1:4" s="2" customFormat="1" ht="21">
      <c r="A14" s="67" t="s">
        <v>133</v>
      </c>
      <c r="B14" s="1"/>
      <c r="C14" s="79"/>
      <c r="D14" s="9"/>
    </row>
    <row r="15" spans="1:4" s="2" customFormat="1" ht="21">
      <c r="A15" s="67" t="s">
        <v>134</v>
      </c>
      <c r="B15" s="1"/>
      <c r="C15" s="79"/>
      <c r="D15" s="9"/>
    </row>
    <row r="16" spans="1:4" s="2" customFormat="1" ht="21">
      <c r="A16" s="67" t="s">
        <v>135</v>
      </c>
      <c r="B16" s="1"/>
      <c r="C16" s="79"/>
      <c r="D16" s="9"/>
    </row>
    <row r="17" spans="1:4" s="2" customFormat="1" ht="21">
      <c r="A17" s="67" t="s">
        <v>136</v>
      </c>
      <c r="B17" s="1"/>
      <c r="C17" s="79"/>
      <c r="D17" s="9"/>
    </row>
    <row r="18" spans="1:4" s="2" customFormat="1" ht="21">
      <c r="A18" s="67" t="s">
        <v>137</v>
      </c>
      <c r="B18" s="1"/>
      <c r="C18" s="69">
        <v>499000</v>
      </c>
      <c r="D18" s="9"/>
    </row>
    <row r="19" spans="1:4" s="2" customFormat="1" ht="21">
      <c r="A19" s="67" t="s">
        <v>138</v>
      </c>
      <c r="B19" s="1"/>
      <c r="C19" s="69">
        <f>420000-346920</f>
        <v>73080</v>
      </c>
      <c r="D19" s="9"/>
    </row>
    <row r="20" spans="1:4" s="2" customFormat="1" ht="21">
      <c r="A20" s="67" t="s">
        <v>139</v>
      </c>
      <c r="B20" s="1"/>
      <c r="C20" s="69">
        <f>380000-317300</f>
        <v>62700</v>
      </c>
      <c r="D20" s="9"/>
    </row>
    <row r="21" spans="1:4" s="2" customFormat="1" ht="21">
      <c r="A21" s="67" t="s">
        <v>140</v>
      </c>
      <c r="B21" s="1"/>
      <c r="C21" s="80">
        <f>134693.42+403082.52+261405+265395.91+215509.46+657403.64+259410.05-2163945</f>
        <v>32955</v>
      </c>
      <c r="D21" s="9"/>
    </row>
    <row r="22" spans="1:4" s="2" customFormat="1" ht="21">
      <c r="A22" s="67" t="s">
        <v>141</v>
      </c>
      <c r="B22" s="1"/>
      <c r="C22" s="80"/>
      <c r="D22" s="9"/>
    </row>
    <row r="23" spans="1:4" s="2" customFormat="1" ht="21">
      <c r="A23" s="67" t="s">
        <v>142</v>
      </c>
      <c r="B23" s="1"/>
      <c r="C23" s="80"/>
      <c r="D23" s="9"/>
    </row>
    <row r="24" spans="1:4" s="2" customFormat="1" ht="21">
      <c r="A24" s="67" t="s">
        <v>143</v>
      </c>
      <c r="B24" s="1"/>
      <c r="C24" s="80"/>
      <c r="D24" s="9"/>
    </row>
    <row r="25" spans="1:4" s="2" customFormat="1" ht="21">
      <c r="A25" s="67" t="s">
        <v>144</v>
      </c>
      <c r="B25" s="1"/>
      <c r="C25" s="80"/>
      <c r="D25" s="9"/>
    </row>
    <row r="26" spans="1:4" s="2" customFormat="1" ht="21">
      <c r="A26" s="67" t="s">
        <v>145</v>
      </c>
      <c r="B26" s="1"/>
      <c r="C26" s="80"/>
      <c r="D26" s="9"/>
    </row>
    <row r="27" spans="1:4" s="2" customFormat="1" ht="21">
      <c r="A27" s="67" t="s">
        <v>146</v>
      </c>
      <c r="B27" s="1"/>
      <c r="C27" s="80"/>
      <c r="D27" s="9"/>
    </row>
    <row r="28" spans="1:4" s="2" customFormat="1" ht="42">
      <c r="A28" s="67" t="s">
        <v>147</v>
      </c>
      <c r="B28" s="1"/>
      <c r="C28" s="70">
        <f>1025880-457540</f>
        <v>568340</v>
      </c>
      <c r="D28" s="9"/>
    </row>
    <row r="29" spans="1:5" s="2" customFormat="1" ht="21">
      <c r="A29" s="67" t="s">
        <v>148</v>
      </c>
      <c r="B29" s="1"/>
      <c r="C29" s="74">
        <f>3102552-643212-1437768</f>
        <v>1021572</v>
      </c>
      <c r="D29" s="9"/>
      <c r="E29" s="2" t="s">
        <v>169</v>
      </c>
    </row>
    <row r="30" spans="1:4" ht="21.75" thickBot="1">
      <c r="A30" s="7"/>
      <c r="B30" s="9" t="s">
        <v>15</v>
      </c>
      <c r="C30" s="10">
        <f>SUM(C6:C29)</f>
        <v>4405147</v>
      </c>
      <c r="D30" s="3"/>
    </row>
    <row r="31" spans="1:4" ht="21.75" thickTop="1">
      <c r="A31" s="7"/>
      <c r="B31" s="9"/>
      <c r="C31" s="20"/>
      <c r="D31" s="3"/>
    </row>
    <row r="32" spans="1:4" ht="21">
      <c r="A32" s="11" t="s">
        <v>71</v>
      </c>
      <c r="C32" s="6"/>
      <c r="D32" s="42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0"/>
      <c r="D37" s="2"/>
    </row>
    <row r="38" spans="1:4" ht="21">
      <c r="A38" s="5" t="s">
        <v>69</v>
      </c>
      <c r="B38" s="9"/>
      <c r="C38" s="3" t="s">
        <v>52</v>
      </c>
      <c r="D38" s="2"/>
    </row>
    <row r="39" spans="1:4" ht="21">
      <c r="A39" s="2" t="s">
        <v>54</v>
      </c>
      <c r="B39" s="9"/>
      <c r="C39" s="45">
        <v>60490.39</v>
      </c>
      <c r="D39" s="2"/>
    </row>
    <row r="40" spans="1:4" ht="21">
      <c r="A40" s="2" t="s">
        <v>35</v>
      </c>
      <c r="B40" s="9"/>
      <c r="C40" s="45">
        <v>1403958.17</v>
      </c>
      <c r="D40" s="2"/>
    </row>
    <row r="41" spans="1:4" ht="21">
      <c r="A41" s="2" t="s">
        <v>46</v>
      </c>
      <c r="B41" s="9"/>
      <c r="C41" s="45">
        <v>10050</v>
      </c>
      <c r="D41" s="2"/>
    </row>
    <row r="42" spans="1:4" ht="21">
      <c r="A42" s="2" t="s">
        <v>55</v>
      </c>
      <c r="B42" s="9"/>
      <c r="C42" s="45">
        <v>25391</v>
      </c>
      <c r="D42" s="2"/>
    </row>
    <row r="43" spans="1:4" ht="21">
      <c r="A43" s="2" t="s">
        <v>107</v>
      </c>
      <c r="B43" s="9"/>
      <c r="C43" s="45">
        <v>10212.15</v>
      </c>
      <c r="D43" s="2"/>
    </row>
    <row r="44" spans="1:4" ht="21">
      <c r="A44" s="2" t="s">
        <v>108</v>
      </c>
      <c r="B44" s="9"/>
      <c r="C44" s="45">
        <v>31816.14</v>
      </c>
      <c r="D44" s="2"/>
    </row>
    <row r="45" spans="1:4" ht="21">
      <c r="A45" s="2" t="s">
        <v>58</v>
      </c>
      <c r="B45" s="9"/>
      <c r="C45" s="1">
        <v>0</v>
      </c>
      <c r="D45" s="2"/>
    </row>
    <row r="46" spans="1:4" ht="21">
      <c r="A46" s="2" t="s">
        <v>125</v>
      </c>
      <c r="B46" s="9"/>
      <c r="C46" s="1">
        <v>14758</v>
      </c>
      <c r="D46" s="2"/>
    </row>
    <row r="47" spans="1:4" ht="21">
      <c r="A47" s="2" t="s">
        <v>81</v>
      </c>
      <c r="B47" s="9"/>
      <c r="C47" s="1">
        <v>2199252.88</v>
      </c>
      <c r="D47" s="2"/>
    </row>
    <row r="48" spans="1:4" ht="21.75" thickBot="1">
      <c r="A48" s="2"/>
      <c r="B48" s="9" t="s">
        <v>15</v>
      </c>
      <c r="C48" s="10">
        <f>SUM(C39:C47)</f>
        <v>3755928.7299999995</v>
      </c>
      <c r="D48" s="2"/>
    </row>
    <row r="49" spans="1:4" ht="21.75" thickTop="1">
      <c r="A49" s="2"/>
      <c r="B49" s="9"/>
      <c r="C49" s="20"/>
      <c r="D49" s="2"/>
    </row>
  </sheetData>
  <sheetProtection/>
  <mergeCells count="5">
    <mergeCell ref="A1:D1"/>
    <mergeCell ref="A2:D2"/>
    <mergeCell ref="A3:D3"/>
    <mergeCell ref="C8:C17"/>
    <mergeCell ref="C21:C27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2016-08-23T02:40:16Z</cp:lastPrinted>
  <dcterms:created xsi:type="dcterms:W3CDTF">2004-08-31T04:38:21Z</dcterms:created>
  <dcterms:modified xsi:type="dcterms:W3CDTF">2017-06-15T03:02:13Z</dcterms:modified>
  <cp:category/>
  <cp:version/>
  <cp:contentType/>
  <cp:contentStatus/>
</cp:coreProperties>
</file>