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66" activeTab="0"/>
  </bookViews>
  <sheets>
    <sheet name="งบทดลอง" sheetId="1" r:id="rId1"/>
    <sheet name="กระทบยอด" sheetId="2" r:id="rId2"/>
    <sheet name="หมายเหตุ1" sheetId="3" r:id="rId3"/>
    <sheet name="หมายเหตุ2" sheetId="4" r:id="rId4"/>
    <sheet name="หมายเหตุ3" sheetId="5" r:id="rId5"/>
    <sheet name="หมายเหตุ4" sheetId="6" r:id="rId6"/>
  </sheets>
  <definedNames>
    <definedName name="_xlnm.Print_Area" localSheetId="0">'งบทดลอง'!$A$1:$C$56</definedName>
    <definedName name="_xlnm.Print_Titles" localSheetId="0">'งบทดลอง'!$1:$4</definedName>
    <definedName name="_xlnm.Print_Titles" localSheetId="2">'หมายเหตุ1'!$1:$5</definedName>
  </definedNames>
  <calcPr fullCalcOnLoad="1"/>
</workbook>
</file>

<file path=xl/comments2.xml><?xml version="1.0" encoding="utf-8"?>
<comments xmlns="http://schemas.openxmlformats.org/spreadsheetml/2006/main">
  <authors>
    <author>NEANG</author>
  </authors>
  <commentList>
    <comment ref="D5" authorId="0">
      <text>
        <r>
          <rPr>
            <b/>
            <sz val="8"/>
            <rFont val="MS Sans Serif"/>
            <family val="2"/>
          </rPr>
          <t>NEANG:</t>
        </r>
        <r>
          <rPr>
            <sz val="8"/>
            <rFont val="MS Sans Serif"/>
            <family val="2"/>
          </rPr>
          <t xml:space="preserve">
ยกมามาจากสมุดฝากธนาคาร</t>
        </r>
      </text>
    </comment>
    <comment ref="D26" authorId="0">
      <text>
        <r>
          <rPr>
            <b/>
            <sz val="8"/>
            <rFont val="MS Sans Serif"/>
            <family val="2"/>
          </rPr>
          <t>NEANG:</t>
        </r>
        <r>
          <rPr>
            <sz val="8"/>
            <rFont val="MS Sans Serif"/>
            <family val="2"/>
          </rPr>
          <t xml:space="preserve">
ต้องตรงกับเงินฝากธนาคารในสถานะการเงิน  บ/ช 621-2-31766-8</t>
        </r>
      </text>
    </comment>
  </commentList>
</comments>
</file>

<file path=xl/sharedStrings.xml><?xml version="1.0" encoding="utf-8"?>
<sst xmlns="http://schemas.openxmlformats.org/spreadsheetml/2006/main" count="252" uniqueCount="225">
  <si>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</si>
  <si>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</si>
  <si>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</si>
  <si>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</si>
  <si>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</si>
  <si>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</si>
  <si>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</si>
  <si>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ค่าจ้างประจำ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</si>
  <si>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</si>
  <si>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</si>
  <si>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</si>
  <si>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</si>
  <si>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</si>
  <si>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</si>
  <si>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</si>
  <si>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</si>
  <si>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</si>
  <si>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</si>
  <si>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</si>
  <si>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</si>
  <si>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</si>
  <si>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</si>
  <si>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</si>
  <si>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</si>
  <si>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</si>
  <si>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</si>
  <si>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</si>
  <si>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</si>
  <si>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</si>
  <si>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</si>
  <si>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</si>
  <si>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</si>
  <si>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</si>
  <si>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</si>
  <si>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</si>
  <si>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</si>
  <si>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</si>
  <si>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</si>
  <si>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</si>
  <si>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</si>
  <si>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</si>
  <si>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</si>
  <si>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</si>
  <si>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 xml:space="preserve">                                                                       -    ทราบ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</si>
  <si>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</si>
  <si>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</si>
  <si>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</si>
  <si>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</si>
  <si>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</si>
  <si>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</si>
  <si>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</si>
  <si>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</si>
  <si>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</si>
  <si>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</si>
  <si>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</si>
  <si>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</si>
  <si>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</si>
  <si>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</si>
  <si>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</si>
  <si>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</si>
  <si>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</si>
  <si>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</si>
  <si>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</si>
  <si>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</si>
  <si>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</si>
  <si>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</si>
  <si>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</si>
  <si>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รายจ่ายค้างจ่าย  (หมายเหตุ  3)</t>
  </si>
  <si>
    <t>(2)   รายได้เบ็ดเตล็ดอื่น  ๆ</t>
  </si>
  <si>
    <t>0307</t>
  </si>
  <si>
    <t>(1)   ค่าขายแบบแปลน</t>
  </si>
  <si>
    <t>เงินรับฝากประกันสัญญา</t>
  </si>
  <si>
    <t>1016</t>
  </si>
  <si>
    <t>(4)   ภาษีมูลค่าเพิ่ม (1ใน9)</t>
  </si>
  <si>
    <t>หมายเหตุ 1</t>
  </si>
  <si>
    <t>หมายเหตุ  3</t>
  </si>
  <si>
    <t>เงินเดือน</t>
  </si>
  <si>
    <t>1010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</si>
  <si>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</si>
  <si>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</si>
  <si>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</si>
  <si>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</si>
  <si>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</si>
  <si>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</si>
  <si>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</si>
  <si>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    หัวหน้าส่วนการคลัง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</si>
  <si>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</si>
  <si>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</si>
  <si>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ค่าจ้างชั่วคราว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</si>
  <si>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</si>
  <si>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</si>
  <si>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r>
      <t>เรียน</t>
    </r>
    <r>
      <rPr>
        <sz val="16"/>
        <rFont val="Angsana New"/>
        <family val="1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</si>
  <si>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Angsana New"/>
        <family val="1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</si>
  <si>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Angsana New"/>
        <family val="1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</si>
  <si>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Angsana New"/>
        <family val="1"/>
      </rPr>
      <t>(ตาม พ.ร.บ.กำหนดแผนและขั้นตอนการกระจายอำนาจให้แก่ อปท.)</t>
    </r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</si>
  <si>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</si>
  <si>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</si>
  <si>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</si>
  <si>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</si>
  <si>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หมายเหตุ  4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</si>
  <si>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</si>
  <si>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</si>
  <si>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</si>
  <si>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(4)   ค่าปรับ(ภาษีบำรุงท้องที่)</t>
  </si>
  <si>
    <t>(6)   ใบอนุญาตเกี่ยวกับการควบคุมอาคาร</t>
  </si>
  <si>
    <t>ลูกหนี้รายได้ค้างรับ</t>
  </si>
  <si>
    <t>รายจ่ายรอจ่าย  (หมายเหตุ  4)</t>
  </si>
  <si>
    <r>
      <t>รายจ่ายรอจ่าย</t>
    </r>
    <r>
      <rPr>
        <sz val="16"/>
        <rFont val="Angsana New"/>
        <family val="1"/>
      </rPr>
      <t xml:space="preserve">  </t>
    </r>
  </si>
  <si>
    <r>
      <t>รายจ่ายค้างจ่าย</t>
    </r>
    <r>
      <rPr>
        <sz val="16"/>
        <rFont val="Angsana New"/>
        <family val="1"/>
      </rPr>
      <t xml:space="preserve">  </t>
    </r>
  </si>
  <si>
    <t>2000</t>
  </si>
  <si>
    <t>3000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</si>
  <si>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</si>
  <si>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</si>
  <si>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</si>
  <si>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</si>
  <si>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</si>
  <si>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</si>
  <si>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(2)  เงินอุดหนุนเฉพาะกิจ (เบี้ยยังชีพสูงอายุ)</t>
  </si>
  <si>
    <t>(1)  เงินอุดหนุนเฉพาะกิจ (สวัสดิการทางสังคมให้แก่คนพิการ/ทุพลภาพ)</t>
  </si>
  <si>
    <t>เงินอุดหนุนเฉพาะกิจ (เบี้ยยังชีพสูงอายุ)</t>
  </si>
  <si>
    <t>เงินอุดหนุนทั่วไปภายใต้แผนปฏิบัติการไทยเข้มแข็ง  2555</t>
  </si>
  <si>
    <t>หมายเหตุ 2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</si>
  <si>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</si>
  <si>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</si>
  <si>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</si>
  <si>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(3)  เงินอุดหนุนเฉพาะกิจสนับสนุน ศพด. (ค่าตอบแทนครูฯ)</t>
  </si>
  <si>
    <t>(4)  เงินอุดหนุนเฉพาะกิจสนับสนุน ศพด. (ค่าครองชีพชั่วคราว)</t>
  </si>
  <si>
    <t>(5)  เงินอุดหนุนเฉพาะกิจสนับสนุน ศพด. (เงินสมทบประกันสังคม)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</si>
  <si>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</si>
  <si>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</si>
  <si>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</si>
  <si>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</si>
  <si>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</si>
  <si>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เงินฝากธนาคาบัญชีรออมทรัพย์  - ธกส.(621-2-63479-3)</t>
  </si>
  <si>
    <t>เงินอุดหนุนเฉพาะกิจสนับสนุน ศพด. (ทุนการศึกษา)</t>
  </si>
  <si>
    <t>(6)  เงินอุดหนุนเฉพาะกิจสนับสนุน ศพด. (ทุนการศึกษา)</t>
  </si>
  <si>
    <t>(7)  เงินอุดหนุนเฉพาะกิจ(ค่าวัสดุการศึกษา ศูนย์พัฒนาเด็กเล็ก)</t>
  </si>
  <si>
    <t>เงินอุดหนุนเฉพาะกิจ  (วัสดุการศึกษา ศพด.)</t>
  </si>
  <si>
    <t>(นายคมสรรค์   หวังกั้นกลาง)</t>
  </si>
  <si>
    <t>ปลัด อบต.ปากช่อง</t>
  </si>
  <si>
    <t xml:space="preserve">       ปฏิบัติหน้าที่นายกองค์การบริหารส่วนตำบลปากช่อง</t>
  </si>
  <si>
    <t>เงินรับฝาก</t>
  </si>
  <si>
    <t>0144</t>
  </si>
  <si>
    <t>ณ.  วันที่   31   ตุลาคม    2554</t>
  </si>
  <si>
    <t>เงินอุดหนุนเฉพาะกิจ (เบี้ยยังชีพสูงอายุ ปี 54)</t>
  </si>
  <si>
    <t>เงินอุดหนุนเฉพาะกิจ (เบี้ยยังชีพคนพิการ/ทุพลภาพ ปี 54)</t>
  </si>
  <si>
    <t>(7)  ค่าธรรมเนียมจดทะเบียนพาณิชย์</t>
  </si>
  <si>
    <t>(5)   ค่าใบอนุญาตจัดตั้งสถานที่จำหน่ายอาหารหรือสถานที่สะสมอาหารในอาคารฯ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</si>
  <si>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</si>
  <si>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</si>
  <si>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</si>
  <si>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 xml:space="preserve">อุดหนุนการไฟฟ้าส่วนภูมิภาคอำเภอปากช่อง  ม.2 (บริเวณ ซ.นายชวน  แสงแดง) </t>
  </si>
  <si>
    <t xml:space="preserve">อุดหนุนการไฟฟ้าส่วนภูมิภาคอำเภอปากช่อง  ม.2 (บริเวณ ซ.อำนวย) </t>
  </si>
  <si>
    <t xml:space="preserve">อุดหนุนการไฟฟ้าส่วนภูมิภาคอำเภอปากช่อง  ม.2 (บริเวณภายในหมู่บ้าน) </t>
  </si>
  <si>
    <t xml:space="preserve">อุดหนุนการไฟฟ้าส่วนภูมิภาคอำเภอปากช่อง  ม.3 (บริเวณ ซ.สุดท้าย) </t>
  </si>
  <si>
    <t xml:space="preserve">อุดหนุนการไฟฟ้าส่วนภูมิภาคอำเภอปากช่อง  ม.3 (บริเวณป้อม ตชต.) </t>
  </si>
  <si>
    <t xml:space="preserve">อุดหนุนการไฟฟ้าส่วนภูมิภาคอำเภอปากช่อง  ม.4 (บริเวณ ซ. ห้องแถว) </t>
  </si>
  <si>
    <t xml:space="preserve">อุดหนุนการไฟฟ้าส่วนภูมิภาคอำเภอปากช่อง  ม.4 (บริเวณ ซ. หลังเขา) </t>
  </si>
  <si>
    <t xml:space="preserve">อุดหนุนการไฟฟ้าส่วนภูมิภาคอำเภอปากช่อง  ม.5 (บริเวณบ้านนางฟื้น) </t>
  </si>
  <si>
    <t xml:space="preserve">อุดหนุนการไฟฟ้าส่วนภูมิภาคอำเภอปากช่อง  ม.5 (บริเวณแยกวงเวียน) </t>
  </si>
  <si>
    <t xml:space="preserve">อุดหนุนการไฟฟ้าส่วนภูมิภาคอำเภอปากช่อง  ม.6 (บริเวณ ซ. ข้างโรงเรียนหนองมะค่า) </t>
  </si>
  <si>
    <t xml:space="preserve">อุดหนุนการไฟฟ้าส่วนภูมิภาคอำเภอปากช่อง  ม.6 (บริเวณคุ้มวัดหนองอีเหลอ) </t>
  </si>
  <si>
    <t xml:space="preserve">อุดหนุนการไฟฟ้าส่วนภูมิภาคอำเภอปากช่อง  ม.6 (บริเวณบ้านนายชูชีพ) </t>
  </si>
  <si>
    <t xml:space="preserve">อุดหนุนการไฟฟ้าส่วนภูมิภาคอำเภอปากช่อง  ม.7 (บริเวณมะขามหวาน) </t>
  </si>
  <si>
    <t xml:space="preserve">อุดหนุนการไฟฟ้าส่วนภูมิภาคอำเภอปากช่อง  ม.7 (บริเวณบ้านนางน้อย) </t>
  </si>
  <si>
    <t xml:space="preserve">อุดหนุนการไฟฟ้าส่วนภูมิภาคอำเภอปากช่อง  ม.7 (บริเวณบ้านลุงเม้าส์) </t>
  </si>
  <si>
    <t xml:space="preserve">อุดหนุนการไฟฟ้าส่วนภูมิภาคอำเภอปากช่อง  ม.8 (บริเวณบ้านนายหลิม) </t>
  </si>
  <si>
    <t xml:space="preserve">อุดหนุนการไฟฟ้าส่วนภูมิภาคอำเภอปากช่อง  ม.9 (บริเวณ ซ.นายสนั่น) </t>
  </si>
  <si>
    <t xml:space="preserve">อุดหนุนการไฟฟ้าส่วนภูมิภาคอำเภอปากช่อง  ม.9 (บริเวณ ซ.นายกังวาล) </t>
  </si>
  <si>
    <t xml:space="preserve">อุดหนุนการไฟฟ้าส่วนภูมิภาคอำเภอปากช่อง  ม.9 (บริเวณ ซ.นางทุเรียน) </t>
  </si>
  <si>
    <t xml:space="preserve">อุดหนุนการไฟฟ้าส่วนภูมิภาคอำเภอปากช่อง  ม.9 (บริเวณ ซ.นางอ่อน) </t>
  </si>
  <si>
    <t xml:space="preserve">อุดหนุนการไฟฟ้าส่วนภูมิภาคอำเภอปากช่อง  ม.9 (บริเวณ ซ.นางเจียว) </t>
  </si>
  <si>
    <t xml:space="preserve">อุดหนุนการไฟฟ้าส่วนภูมิภาคอำเภอปากช่อง  ม.9 (บริเวณ ซ.นางฉอ้อน) </t>
  </si>
  <si>
    <t xml:space="preserve">อุดหนุนการไฟฟ้าส่วนภูมิภาคอำเภอปากช่อง  ม.9 (บริเวณเส้นเชื่อม ม.10) </t>
  </si>
  <si>
    <t xml:space="preserve">อุดหนุนการไฟฟ้าส่วนภูมิภาคอำเภอปากช่อง  ม.9 (บริเวณเส้นหน้าภูพิมาน) </t>
  </si>
  <si>
    <t xml:space="preserve">อุดหนุนการไฟฟ้าส่วนภูมิภาคอำเภอปากช่อง  ม.13 (บริเวณภูชบาวัลย์-ไร่บัวแดง) </t>
  </si>
  <si>
    <t xml:space="preserve">อุดหนุนการไฟฟ้าส่วนภูมิภาคอำเภอปากช่อง  ม.13 (บริเวณภายในหมู่บ้าน) </t>
  </si>
  <si>
    <t xml:space="preserve">อุดหนุนการไฟฟ้าส่วนภูมิภาคอำเภอปากช่อง  ม.14 (บริเวณ ซ. ผช.จำปี) </t>
  </si>
  <si>
    <t xml:space="preserve">อุดหนุนการไฟฟ้าส่วนภูมิภาคอำเภอปากช่อง  ม.14 (บริเวณ ซ.นายน้อย) </t>
  </si>
  <si>
    <t xml:space="preserve">อุดหนุนการไฟฟ้าส่วนภูมิภาคอำเภอปากช่อง  ม.14 (บริเวณสามแยกบ้านนายสวัสดิ์-ภูธนดิศ) </t>
  </si>
  <si>
    <t xml:space="preserve">อุดหนุนการไฟฟ้าส่วนภูมิภาคอำเภอปากช่อง  ม.14 (บริเวณป้อมยาม-คุ้มสังคมใหม่) </t>
  </si>
  <si>
    <t xml:space="preserve">อุดหนุนการไฟฟ้าส่วนภูมิภาคอำเภอปากช่อง  ม.14 (บริเวณบ้านนายคำ ผาสุก-บ้านนางชั้น) </t>
  </si>
  <si>
    <t xml:space="preserve">อุดหนุนการไฟฟ้าส่วนภูมิภาคอำเภอปากช่อง  ม.15 (บริเวณบ้านนางรวง) </t>
  </si>
  <si>
    <t xml:space="preserve">อุดหนุนการไฟฟ้าส่วนภูมิภาคอำเภอปากช่อง  ม.16 (บริเวณกลุ่มบ้านนางยอด) </t>
  </si>
  <si>
    <t xml:space="preserve">อุดหนุนการไฟฟ้าส่วนภูมิภาคอำเภอปากช่อง  ม.19 (บริเวณคุ้มเขารวก) </t>
  </si>
  <si>
    <t>โครงการก่อสร้างถนน ค.ส.ล. ม. 3 (บริเวณ ซ.4 บ้านนางพรวน)</t>
  </si>
  <si>
    <t>โครงการก่อสร้างถนน ค.ส.ล. ม. 12 (บริเวณบ้านนายสว่าง)</t>
  </si>
  <si>
    <t>โครงการก่อสร้างถนน ค.ส.ล. ม. 17 (บริเวณ ซ.สถานธรรม)</t>
  </si>
  <si>
    <t xml:space="preserve">ค่าอาหารเสริม(นม)โรงเรียน </t>
  </si>
  <si>
    <t>ค่าอาหารเสริม(นม)ศูนย์พัฒนาเด็กเล็ก</t>
  </si>
  <si>
    <t>วันที่  31  ตุลาคม   2554</t>
  </si>
  <si>
    <t>วันที่   31  ตุลาคม  2554</t>
  </si>
  <si>
    <t xml:space="preserve">บมจ.  ธนาคารกรุงไทย  </t>
  </si>
  <si>
    <t>งบกระทบยอดเงินฝากธนาคาร</t>
  </si>
  <si>
    <t>เลขที่บัญชี   303 - 6 - 03249 - 5</t>
  </si>
  <si>
    <r>
      <t xml:space="preserve">ยอดคงเหลือตามรายงานธนาคาร  ณ  วันที่  </t>
    </r>
    <r>
      <rPr>
        <b/>
        <sz val="16"/>
        <color indexed="12"/>
        <rFont val="Angsana New"/>
        <family val="1"/>
      </rPr>
      <t xml:space="preserve">   31  ตุลาคม  2554</t>
    </r>
  </si>
  <si>
    <r>
      <t>บวก</t>
    </r>
    <r>
      <rPr>
        <sz val="16"/>
        <rFont val="Angsana New"/>
        <family val="1"/>
      </rPr>
      <t xml:space="preserve">  :  เงินฝากระหว่างทาง</t>
    </r>
  </si>
  <si>
    <t>วันที่ลงบัญชี</t>
  </si>
  <si>
    <t>วันที่ฝากธนาคาร</t>
  </si>
  <si>
    <t>จำนวน</t>
  </si>
  <si>
    <r>
      <t>หัก</t>
    </r>
    <r>
      <rPr>
        <sz val="16"/>
        <rFont val="Angsana New"/>
        <family val="1"/>
      </rPr>
      <t xml:space="preserve">  :  เช็คจ่ายที่ผู้รับยังไม่นำมาขึ้นเงินกับธนาคาร</t>
    </r>
  </si>
  <si>
    <t>วันที่</t>
  </si>
  <si>
    <t>เลขที่เช็ค</t>
  </si>
  <si>
    <t>จำนวนเงิน</t>
  </si>
  <si>
    <t xml:space="preserve"> 21  กันยายน  2554</t>
  </si>
  <si>
    <t>0242159</t>
  </si>
  <si>
    <t>บ.ยิ่งเจริญมอเตอร์ แอนด์ อีควิปเมนท์ จก.</t>
  </si>
  <si>
    <t xml:space="preserve"> 29  กันยายน  2554</t>
  </si>
  <si>
    <t>0233951</t>
  </si>
  <si>
    <t xml:space="preserve"> 18  ตุลาคม  2554</t>
  </si>
  <si>
    <t>0242165</t>
  </si>
  <si>
    <t>"</t>
  </si>
  <si>
    <t>0242166</t>
  </si>
  <si>
    <t xml:space="preserve"> 31  ตุลาคม  2554</t>
  </si>
  <si>
    <t>0242175</t>
  </si>
  <si>
    <t>0242176</t>
  </si>
  <si>
    <r>
      <t>บวก</t>
    </r>
    <r>
      <rPr>
        <sz val="16"/>
        <rFont val="Angsana New"/>
        <family val="1"/>
      </rPr>
      <t xml:space="preserve">   :   หรือ (หัก)  รายการกระทบยอดอื่น  ๆ</t>
    </r>
  </si>
  <si>
    <t>รายละเอียด</t>
  </si>
  <si>
    <r>
      <t xml:space="preserve">ยอดคงเหลือตามบัญชี  ณ  วันที่  </t>
    </r>
    <r>
      <rPr>
        <b/>
        <sz val="16"/>
        <color indexed="12"/>
        <rFont val="Angsana New"/>
        <family val="1"/>
      </rPr>
      <t xml:space="preserve"> 31  ตุลาคม  2554</t>
    </r>
  </si>
  <si>
    <t>ผู้จัดทำ</t>
  </si>
  <si>
    <t>ผู้ตรวจสอบ</t>
  </si>
  <si>
    <r>
      <t>ลงชื่อ</t>
    </r>
    <r>
      <rPr>
        <u val="single"/>
        <sz val="16"/>
        <rFont val="Angsana New"/>
        <family val="1"/>
      </rPr>
      <t xml:space="preserve">                                          </t>
    </r>
    <r>
      <rPr>
        <sz val="16"/>
        <rFont val="Angsana New"/>
        <family val="1"/>
      </rPr>
      <t>วันที่</t>
    </r>
    <r>
      <rPr>
        <u val="single"/>
        <sz val="16"/>
        <color indexed="12"/>
        <rFont val="Angsana New"/>
        <family val="1"/>
      </rPr>
      <t xml:space="preserve">   31  ตุลาคม   2554</t>
    </r>
  </si>
  <si>
    <r>
      <t>ลงชื่อ</t>
    </r>
    <r>
      <rPr>
        <u val="single"/>
        <sz val="16"/>
        <rFont val="Angsana New"/>
        <family val="1"/>
      </rPr>
      <t xml:space="preserve">                                      </t>
    </r>
    <r>
      <rPr>
        <sz val="16"/>
        <rFont val="Angsana New"/>
        <family val="1"/>
      </rPr>
      <t>วันที่</t>
    </r>
    <r>
      <rPr>
        <sz val="16"/>
        <color indexed="12"/>
        <rFont val="Angsana New"/>
        <family val="1"/>
      </rPr>
      <t xml:space="preserve">   </t>
    </r>
    <r>
      <rPr>
        <u val="single"/>
        <sz val="16"/>
        <color indexed="12"/>
        <rFont val="Angsana New"/>
        <family val="1"/>
      </rPr>
      <t xml:space="preserve">   31  ตุลาคม    2554</t>
    </r>
  </si>
  <si>
    <r>
      <t xml:space="preserve">ตำแหน่ง  </t>
    </r>
    <r>
      <rPr>
        <sz val="16"/>
        <rFont val="Angsana New"/>
        <family val="1"/>
      </rPr>
      <t xml:space="preserve">  นักวิชาการเงินและบัญชี</t>
    </r>
  </si>
  <si>
    <r>
      <t xml:space="preserve">ตำแหน่ง </t>
    </r>
    <r>
      <rPr>
        <sz val="16"/>
        <rFont val="Angsana New"/>
        <family val="1"/>
      </rPr>
      <t xml:space="preserve">     หัวหน้าส่วนการคลัง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</si>
</sst>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67">
    <font>
      <sz val="14"/>
      <name val="Cordia New"/>
      <family val="0"/>
    </font>
    <font>
      <sz val="11"/>
      <color indexed="8"/>
      <name val="Tahoma"/>
      <family val="2"/>
    </font>
    <font>
      <b/>
      <sz val="16"/>
      <color indexed="12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12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u val="singleAccounting"/>
      <sz val="16"/>
      <name val="Angsana New"/>
      <family val="1"/>
    </font>
    <font>
      <u val="singleAccounting"/>
      <sz val="16"/>
      <color indexed="12"/>
      <name val="Angsana New"/>
      <family val="1"/>
    </font>
    <font>
      <sz val="16"/>
      <color indexed="57"/>
      <name val="Angsana New"/>
      <family val="1"/>
    </font>
    <font>
      <sz val="12"/>
      <name val="Angsana New"/>
      <family val="1"/>
    </font>
    <font>
      <u val="single"/>
      <sz val="16"/>
      <color indexed="12"/>
      <name val="Angsana New"/>
      <family val="1"/>
    </font>
    <font>
      <b/>
      <u val="singleAccounting"/>
      <sz val="16"/>
      <name val="Angsana New"/>
      <family val="1"/>
    </font>
    <font>
      <b/>
      <sz val="16"/>
      <color indexed="17"/>
      <name val="Angsana New"/>
      <family val="1"/>
    </font>
    <font>
      <sz val="16"/>
      <color indexed="14"/>
      <name val="Angsana New"/>
      <family val="1"/>
    </font>
    <font>
      <u val="singleAccounting"/>
      <sz val="16"/>
      <color indexed="10"/>
      <name val="Angsana New"/>
      <family val="1"/>
    </font>
    <font>
      <b/>
      <sz val="8"/>
      <name val="MS Sans Serif"/>
      <family val="2"/>
    </font>
    <font>
      <sz val="8"/>
      <name val="MS Sans Serif"/>
      <family val="2"/>
    </font>
    <font>
      <sz val="16"/>
      <color indexed="6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20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Angsana New"/>
      <family val="1"/>
    </font>
    <font>
      <b/>
      <sz val="16"/>
      <color rgb="FFFF0000"/>
      <name val="Angsana New"/>
      <family val="1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3" fontId="3" fillId="0" borderId="0" xfId="38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43" fontId="3" fillId="0" borderId="0" xfId="38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3" fillId="0" borderId="0" xfId="38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43" fontId="3" fillId="0" borderId="11" xfId="38" applyFont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0" xfId="0" applyNumberFormat="1" applyFont="1" applyAlignment="1">
      <alignment/>
    </xf>
    <xf numFmtId="43" fontId="4" fillId="0" borderId="12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7" fontId="3" fillId="0" borderId="0" xfId="0" applyNumberFormat="1" applyFont="1" applyAlignment="1">
      <alignment/>
    </xf>
    <xf numFmtId="0" fontId="4" fillId="0" borderId="0" xfId="0" applyFont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3" fontId="4" fillId="0" borderId="10" xfId="38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43" fontId="3" fillId="0" borderId="11" xfId="38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4" fillId="0" borderId="10" xfId="38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4" xfId="38" applyFont="1" applyBorder="1" applyAlignment="1">
      <alignment/>
    </xf>
    <xf numFmtId="0" fontId="4" fillId="0" borderId="12" xfId="0" applyFont="1" applyBorder="1" applyAlignment="1">
      <alignment horizontal="center"/>
    </xf>
    <xf numFmtId="43" fontId="4" fillId="0" borderId="12" xfId="38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4" fillId="0" borderId="15" xfId="38" applyFont="1" applyBorder="1" applyAlignment="1">
      <alignment horizontal="center" vertical="center"/>
    </xf>
    <xf numFmtId="43" fontId="3" fillId="0" borderId="16" xfId="38" applyFont="1" applyBorder="1" applyAlignment="1">
      <alignment/>
    </xf>
    <xf numFmtId="43" fontId="4" fillId="0" borderId="15" xfId="38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17" xfId="38" applyFont="1" applyBorder="1" applyAlignment="1">
      <alignment/>
    </xf>
    <xf numFmtId="0" fontId="3" fillId="0" borderId="18" xfId="0" applyFont="1" applyBorder="1" applyAlignment="1">
      <alignment/>
    </xf>
    <xf numFmtId="4" fontId="3" fillId="0" borderId="0" xfId="38" applyNumberFormat="1" applyFont="1" applyAlignment="1">
      <alignment horizontal="center"/>
    </xf>
    <xf numFmtId="4" fontId="3" fillId="0" borderId="0" xfId="38" applyNumberFormat="1" applyFont="1" applyAlignment="1">
      <alignment/>
    </xf>
    <xf numFmtId="17" fontId="3" fillId="0" borderId="0" xfId="38" applyNumberFormat="1" applyFont="1" applyAlignment="1">
      <alignment horizontal="center"/>
    </xf>
    <xf numFmtId="0" fontId="3" fillId="0" borderId="19" xfId="0" applyFont="1" applyBorder="1" applyAlignment="1">
      <alignment/>
    </xf>
    <xf numFmtId="43" fontId="3" fillId="0" borderId="10" xfId="38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43" fontId="64" fillId="0" borderId="11" xfId="38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43" fontId="3" fillId="0" borderId="21" xfId="38" applyFont="1" applyBorder="1" applyAlignment="1">
      <alignment/>
    </xf>
    <xf numFmtId="43" fontId="3" fillId="0" borderId="0" xfId="38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wrapText="1" shrinkToFit="1"/>
    </xf>
    <xf numFmtId="43" fontId="11" fillId="0" borderId="0" xfId="38" applyFont="1" applyBorder="1" applyAlignment="1">
      <alignment vertical="center"/>
    </xf>
    <xf numFmtId="0" fontId="11" fillId="0" borderId="0" xfId="0" applyFont="1" applyAlignment="1">
      <alignment/>
    </xf>
    <xf numFmtId="43" fontId="11" fillId="0" borderId="0" xfId="38" applyFont="1" applyBorder="1" applyAlignment="1">
      <alignment/>
    </xf>
    <xf numFmtId="0" fontId="11" fillId="0" borderId="0" xfId="0" applyFont="1" applyBorder="1" applyAlignment="1">
      <alignment/>
    </xf>
    <xf numFmtId="43" fontId="11" fillId="0" borderId="0" xfId="38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43" fontId="12" fillId="0" borderId="17" xfId="38" applyFont="1" applyBorder="1" applyAlignment="1">
      <alignment/>
    </xf>
    <xf numFmtId="43" fontId="12" fillId="0" borderId="0" xfId="38" applyFont="1" applyBorder="1" applyAlignment="1">
      <alignment/>
    </xf>
    <xf numFmtId="4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43" fontId="64" fillId="0" borderId="0" xfId="38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6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25" xfId="0" applyFont="1" applyBorder="1" applyAlignment="1">
      <alignment/>
    </xf>
    <xf numFmtId="0" fontId="14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4" fillId="0" borderId="26" xfId="0" applyFont="1" applyBorder="1" applyAlignment="1">
      <alignment/>
    </xf>
    <xf numFmtId="43" fontId="3" fillId="0" borderId="26" xfId="38" applyFont="1" applyBorder="1" applyAlignment="1">
      <alignment/>
    </xf>
    <xf numFmtId="0" fontId="3" fillId="0" borderId="28" xfId="0" applyFont="1" applyBorder="1" applyAlignment="1">
      <alignment/>
    </xf>
    <xf numFmtId="43" fontId="2" fillId="0" borderId="19" xfId="38" applyFont="1" applyBorder="1" applyAlignment="1">
      <alignment horizontal="left"/>
    </xf>
    <xf numFmtId="0" fontId="3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43" fontId="6" fillId="0" borderId="25" xfId="38" applyFont="1" applyFill="1" applyBorder="1" applyAlignment="1">
      <alignment horizontal="center"/>
    </xf>
    <xf numFmtId="15" fontId="6" fillId="0" borderId="0" xfId="38" applyNumberFormat="1" applyFont="1" applyAlignment="1">
      <alignment horizontal="center"/>
    </xf>
    <xf numFmtId="43" fontId="15" fillId="0" borderId="25" xfId="38" applyFont="1" applyFill="1" applyBorder="1" applyAlignment="1">
      <alignment horizontal="center"/>
    </xf>
    <xf numFmtId="43" fontId="16" fillId="0" borderId="19" xfId="38" applyFont="1" applyBorder="1" applyAlignment="1">
      <alignment horizontal="center"/>
    </xf>
    <xf numFmtId="43" fontId="3" fillId="0" borderId="19" xfId="38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3" fontId="65" fillId="0" borderId="0" xfId="38" applyFont="1" applyAlignment="1">
      <alignment/>
    </xf>
    <xf numFmtId="43" fontId="18" fillId="0" borderId="19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3" fontId="3" fillId="0" borderId="19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3" fontId="6" fillId="0" borderId="0" xfId="38" applyFont="1" applyAlignment="1">
      <alignment/>
    </xf>
    <xf numFmtId="43" fontId="15" fillId="0" borderId="25" xfId="38" applyFont="1" applyBorder="1" applyAlignment="1">
      <alignment horizontal="center"/>
    </xf>
    <xf numFmtId="43" fontId="16" fillId="0" borderId="19" xfId="0" applyNumberFormat="1" applyFont="1" applyBorder="1" applyAlignment="1">
      <alignment/>
    </xf>
    <xf numFmtId="43" fontId="15" fillId="0" borderId="0" xfId="38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3" fontId="8" fillId="0" borderId="26" xfId="38" applyFont="1" applyBorder="1" applyAlignment="1">
      <alignment/>
    </xf>
    <xf numFmtId="43" fontId="3" fillId="0" borderId="0" xfId="38" applyFont="1" applyAlignment="1">
      <alignment horizontal="lef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43" fontId="3" fillId="0" borderId="29" xfId="38" applyFont="1" applyBorder="1" applyAlignment="1">
      <alignment/>
    </xf>
    <xf numFmtId="43" fontId="3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43" fontId="6" fillId="0" borderId="0" xfId="3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20" fillId="0" borderId="0" xfId="38" applyFont="1" applyBorder="1" applyAlignment="1">
      <alignment/>
    </xf>
    <xf numFmtId="43" fontId="15" fillId="0" borderId="0" xfId="38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38" applyFont="1" applyBorder="1" applyAlignment="1">
      <alignment/>
    </xf>
    <xf numFmtId="0" fontId="21" fillId="0" borderId="0" xfId="0" applyFont="1" applyAlignment="1">
      <alignment horizontal="center"/>
    </xf>
    <xf numFmtId="43" fontId="9" fillId="0" borderId="0" xfId="38" applyFont="1" applyAlignment="1">
      <alignment/>
    </xf>
    <xf numFmtId="43" fontId="22" fillId="0" borderId="0" xfId="38" applyFont="1" applyFill="1" applyAlignment="1">
      <alignment/>
    </xf>
    <xf numFmtId="43" fontId="23" fillId="0" borderId="0" xfId="38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3" fontId="11" fillId="0" borderId="0" xfId="38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zoomScalePageLayoutView="0" workbookViewId="0" topLeftCell="A31">
      <selection activeCell="D43" sqref="D43"/>
    </sheetView>
  </sheetViews>
  <sheetFormatPr defaultColWidth="9.140625" defaultRowHeight="21.75"/>
  <cols>
    <col min="1" max="1" width="58.140625" style="12" customWidth="1"/>
    <col min="2" max="2" width="20.57421875" style="12" customWidth="1"/>
    <col min="3" max="4" width="20.421875" style="12" customWidth="1"/>
    <col min="5" max="5" width="16.140625" style="11" customWidth="1"/>
    <col min="6" max="6" width="14.421875" style="12" customWidth="1"/>
    <col min="7" max="13" width="12.8515625" style="12" customWidth="1"/>
    <col min="14" max="16384" width="9.140625" style="12" customWidth="1"/>
  </cols>
  <sheetData>
    <row r="1" spans="1:4" ht="23.25">
      <c r="A1" s="142" t="s">
        <v>29</v>
      </c>
      <c r="B1" s="142"/>
      <c r="C1" s="142"/>
      <c r="D1" s="10"/>
    </row>
    <row r="2" spans="1:13" ht="23.25">
      <c r="A2" s="142" t="s">
        <v>30</v>
      </c>
      <c r="B2" s="142"/>
      <c r="C2" s="142"/>
      <c r="D2" s="10"/>
      <c r="H2" s="143"/>
      <c r="I2" s="143"/>
      <c r="J2" s="142"/>
      <c r="K2" s="142"/>
      <c r="L2" s="142"/>
      <c r="M2" s="142"/>
    </row>
    <row r="3" spans="1:13" ht="23.25">
      <c r="A3" s="143" t="s">
        <v>143</v>
      </c>
      <c r="B3" s="143"/>
      <c r="C3" s="143"/>
      <c r="D3" s="13"/>
      <c r="F3" s="141"/>
      <c r="G3" s="141"/>
      <c r="H3" s="143"/>
      <c r="I3" s="143"/>
      <c r="J3" s="142"/>
      <c r="K3" s="142"/>
      <c r="L3" s="142"/>
      <c r="M3" s="142"/>
    </row>
    <row r="4" spans="1:13" ht="23.25">
      <c r="A4" s="78" t="s">
        <v>31</v>
      </c>
      <c r="B4" s="14" t="s">
        <v>1</v>
      </c>
      <c r="C4" s="14" t="s">
        <v>2</v>
      </c>
      <c r="D4" s="13"/>
      <c r="F4" s="10"/>
      <c r="G4" s="10"/>
      <c r="H4" s="13"/>
      <c r="I4" s="13"/>
      <c r="J4" s="10"/>
      <c r="K4" s="10"/>
      <c r="L4" s="10"/>
      <c r="M4" s="10"/>
    </row>
    <row r="5" spans="1:13" ht="23.25">
      <c r="A5" s="79" t="s">
        <v>50</v>
      </c>
      <c r="B5" s="15"/>
      <c r="C5" s="16"/>
      <c r="D5" s="64"/>
      <c r="F5" s="10"/>
      <c r="G5" s="10"/>
      <c r="H5" s="13"/>
      <c r="I5" s="13"/>
      <c r="J5" s="10"/>
      <c r="K5" s="10"/>
      <c r="L5" s="10"/>
      <c r="M5" s="10"/>
    </row>
    <row r="6" spans="1:10" ht="23.25">
      <c r="A6" s="55" t="s">
        <v>128</v>
      </c>
      <c r="B6" s="16">
        <v>3361006.24</v>
      </c>
      <c r="C6" s="16"/>
      <c r="D6" s="64"/>
      <c r="F6" s="18">
        <v>1530308.06</v>
      </c>
      <c r="G6" s="11"/>
      <c r="H6" s="11"/>
      <c r="I6" s="11"/>
      <c r="J6" s="11"/>
    </row>
    <row r="7" spans="1:10" ht="23.25">
      <c r="A7" s="55" t="s">
        <v>129</v>
      </c>
      <c r="B7" s="16">
        <v>17388712.68</v>
      </c>
      <c r="C7" s="16"/>
      <c r="D7" s="64"/>
      <c r="J7" s="11"/>
    </row>
    <row r="8" spans="1:10" ht="23.25">
      <c r="A8" s="55" t="s">
        <v>130</v>
      </c>
      <c r="B8" s="16">
        <v>1465937.38</v>
      </c>
      <c r="C8" s="16"/>
      <c r="D8" s="64"/>
      <c r="F8" s="18">
        <v>646703.89</v>
      </c>
      <c r="G8" s="11"/>
      <c r="J8" s="11"/>
    </row>
    <row r="9" spans="1:10" ht="23.25">
      <c r="A9" s="55" t="s">
        <v>131</v>
      </c>
      <c r="B9" s="16">
        <v>2148715.23</v>
      </c>
      <c r="C9" s="16"/>
      <c r="D9" s="64"/>
      <c r="G9" s="11"/>
      <c r="H9" s="11"/>
      <c r="I9" s="11"/>
      <c r="J9" s="11"/>
    </row>
    <row r="10" spans="1:10" ht="23.25">
      <c r="A10" s="51" t="s">
        <v>133</v>
      </c>
      <c r="B10" s="16">
        <v>44765.67</v>
      </c>
      <c r="C10" s="16"/>
      <c r="D10" s="64"/>
      <c r="G10" s="11"/>
      <c r="H10" s="11"/>
      <c r="I10" s="11"/>
      <c r="J10" s="11"/>
    </row>
    <row r="11" spans="1:10" ht="23.25">
      <c r="A11" s="55" t="s">
        <v>132</v>
      </c>
      <c r="B11" s="16">
        <v>14667202.8</v>
      </c>
      <c r="C11" s="16"/>
      <c r="D11" s="64"/>
      <c r="G11" s="11"/>
      <c r="H11" s="11"/>
      <c r="I11" s="11"/>
      <c r="J11" s="11"/>
    </row>
    <row r="12" spans="1:10" ht="23.25">
      <c r="A12" s="80" t="s">
        <v>6</v>
      </c>
      <c r="B12" s="16">
        <v>33373</v>
      </c>
      <c r="C12" s="16"/>
      <c r="D12" s="64"/>
      <c r="F12" s="18"/>
      <c r="J12" s="11"/>
    </row>
    <row r="13" spans="1:10" ht="23.25">
      <c r="A13" s="80" t="s">
        <v>76</v>
      </c>
      <c r="B13" s="16">
        <v>294090</v>
      </c>
      <c r="C13" s="16"/>
      <c r="D13" s="64"/>
      <c r="F13" s="18"/>
      <c r="J13" s="11"/>
    </row>
    <row r="14" spans="1:10" ht="23.25">
      <c r="A14" s="80" t="s">
        <v>7</v>
      </c>
      <c r="B14" s="16">
        <v>61960</v>
      </c>
      <c r="C14" s="16"/>
      <c r="D14" s="64"/>
      <c r="F14" s="18"/>
      <c r="G14" s="11"/>
      <c r="H14" s="11"/>
      <c r="I14" s="11"/>
      <c r="J14" s="11"/>
    </row>
    <row r="15" spans="1:10" ht="23.25">
      <c r="A15" s="80" t="s">
        <v>88</v>
      </c>
      <c r="B15" s="16">
        <v>292060</v>
      </c>
      <c r="C15" s="16"/>
      <c r="D15" s="64"/>
      <c r="F15" s="18"/>
      <c r="G15" s="11"/>
      <c r="H15" s="11"/>
      <c r="I15" s="11"/>
      <c r="J15" s="11"/>
    </row>
    <row r="16" spans="1:10" ht="23.25">
      <c r="A16" s="80" t="s">
        <v>8</v>
      </c>
      <c r="B16" s="16">
        <v>37968</v>
      </c>
      <c r="C16" s="16"/>
      <c r="D16" s="64"/>
      <c r="F16" s="18"/>
      <c r="G16" s="11"/>
      <c r="H16" s="11"/>
      <c r="I16" s="11"/>
      <c r="J16" s="11"/>
    </row>
    <row r="17" spans="1:10" ht="23.25">
      <c r="A17" s="80" t="s">
        <v>9</v>
      </c>
      <c r="B17" s="16">
        <v>19170</v>
      </c>
      <c r="C17" s="16"/>
      <c r="D17" s="64"/>
      <c r="F17" s="18"/>
      <c r="G17" s="11"/>
      <c r="H17" s="11"/>
      <c r="I17" s="11"/>
      <c r="J17" s="11"/>
    </row>
    <row r="18" spans="1:10" ht="23.25">
      <c r="A18" s="80" t="s">
        <v>10</v>
      </c>
      <c r="B18" s="16"/>
      <c r="C18" s="16"/>
      <c r="D18" s="64"/>
      <c r="F18" s="18"/>
      <c r="G18" s="11"/>
      <c r="H18" s="11"/>
      <c r="I18" s="11"/>
      <c r="J18" s="11"/>
    </row>
    <row r="19" spans="1:10" ht="23.25">
      <c r="A19" s="80" t="s">
        <v>11</v>
      </c>
      <c r="B19" s="16">
        <v>22769.34</v>
      </c>
      <c r="C19" s="16"/>
      <c r="D19" s="64"/>
      <c r="F19" s="18"/>
      <c r="G19" s="11"/>
      <c r="H19" s="11"/>
      <c r="I19" s="11"/>
      <c r="J19" s="11"/>
    </row>
    <row r="20" spans="1:10" ht="23.25">
      <c r="A20" s="80" t="s">
        <v>12</v>
      </c>
      <c r="B20" s="16"/>
      <c r="C20" s="16"/>
      <c r="D20" s="64"/>
      <c r="F20" s="18"/>
      <c r="G20" s="11"/>
      <c r="H20" s="11"/>
      <c r="I20" s="11"/>
      <c r="J20" s="11"/>
    </row>
    <row r="21" spans="1:10" ht="23.25">
      <c r="A21" s="80" t="s">
        <v>37</v>
      </c>
      <c r="B21" s="16"/>
      <c r="C21" s="16"/>
      <c r="D21" s="64"/>
      <c r="F21" s="18"/>
      <c r="G21" s="11"/>
      <c r="H21" s="11"/>
      <c r="I21" s="11"/>
      <c r="J21" s="11"/>
    </row>
    <row r="22" spans="1:10" ht="23.25">
      <c r="A22" s="80" t="s">
        <v>14</v>
      </c>
      <c r="B22" s="16"/>
      <c r="C22" s="16"/>
      <c r="D22" s="64"/>
      <c r="F22" s="18"/>
      <c r="J22" s="11"/>
    </row>
    <row r="23" spans="1:10" ht="23.25">
      <c r="A23" s="80" t="s">
        <v>15</v>
      </c>
      <c r="B23" s="16">
        <f>200000+487000</f>
        <v>687000</v>
      </c>
      <c r="C23" s="16"/>
      <c r="D23" s="64"/>
      <c r="F23" s="18"/>
      <c r="J23" s="11"/>
    </row>
    <row r="24" spans="1:10" ht="23.25">
      <c r="A24" s="80" t="s">
        <v>105</v>
      </c>
      <c r="B24" s="60">
        <v>1111140</v>
      </c>
      <c r="C24" s="16"/>
      <c r="D24" s="64"/>
      <c r="J24" s="11"/>
    </row>
    <row r="25" spans="1:10" ht="23.25">
      <c r="A25" s="80" t="s">
        <v>16</v>
      </c>
      <c r="B25" s="16"/>
      <c r="C25" s="16">
        <v>10900102.85</v>
      </c>
      <c r="D25" s="64"/>
      <c r="F25" s="12">
        <v>647</v>
      </c>
      <c r="J25" s="11"/>
    </row>
    <row r="26" spans="1:10" ht="23.25">
      <c r="A26" s="80" t="s">
        <v>48</v>
      </c>
      <c r="B26" s="64">
        <v>824000</v>
      </c>
      <c r="C26" s="16"/>
      <c r="D26" s="64"/>
      <c r="F26" s="12">
        <v>1000</v>
      </c>
      <c r="J26" s="11"/>
    </row>
    <row r="27" spans="1:10" ht="23.25">
      <c r="A27" s="80" t="s">
        <v>46</v>
      </c>
      <c r="C27" s="60">
        <v>18444866.39</v>
      </c>
      <c r="D27" s="77"/>
      <c r="J27" s="11"/>
    </row>
    <row r="28" spans="1:10" ht="23.25">
      <c r="A28" s="80" t="s">
        <v>38</v>
      </c>
      <c r="B28" s="16"/>
      <c r="C28" s="60">
        <v>2148715.23</v>
      </c>
      <c r="D28" s="77"/>
      <c r="J28" s="11"/>
    </row>
    <row r="29" spans="1:10" ht="23.25">
      <c r="A29" s="51" t="s">
        <v>145</v>
      </c>
      <c r="B29" s="16"/>
      <c r="C29" s="16">
        <v>39500</v>
      </c>
      <c r="D29" s="64"/>
      <c r="J29" s="11"/>
    </row>
    <row r="30" spans="1:10" ht="23.25">
      <c r="A30" s="51" t="s">
        <v>144</v>
      </c>
      <c r="B30" s="16"/>
      <c r="C30" s="16">
        <v>193000</v>
      </c>
      <c r="D30" s="64"/>
      <c r="J30" s="11"/>
    </row>
    <row r="31" spans="1:10" ht="23.25">
      <c r="A31" s="80" t="s">
        <v>119</v>
      </c>
      <c r="B31" s="16"/>
      <c r="C31" s="16"/>
      <c r="D31" s="64"/>
      <c r="J31" s="11"/>
    </row>
    <row r="32" spans="1:10" ht="23.25">
      <c r="A32" s="81" t="s">
        <v>120</v>
      </c>
      <c r="B32" s="16"/>
      <c r="C32" s="16"/>
      <c r="D32" s="64"/>
      <c r="J32" s="11"/>
    </row>
    <row r="33" spans="1:10" ht="23.25">
      <c r="A33" s="81" t="s">
        <v>122</v>
      </c>
      <c r="B33" s="16"/>
      <c r="C33" s="16"/>
      <c r="D33" s="64"/>
      <c r="J33" s="11"/>
    </row>
    <row r="34" spans="1:10" ht="23.25">
      <c r="A34" s="81" t="s">
        <v>123</v>
      </c>
      <c r="B34" s="16"/>
      <c r="C34" s="16"/>
      <c r="D34" s="64"/>
      <c r="J34" s="11"/>
    </row>
    <row r="35" spans="1:10" ht="23.25">
      <c r="A35" s="81" t="s">
        <v>124</v>
      </c>
      <c r="B35" s="16"/>
      <c r="C35" s="16"/>
      <c r="D35" s="64"/>
      <c r="J35" s="11"/>
    </row>
    <row r="36" spans="1:10" ht="23.25">
      <c r="A36" s="81" t="s">
        <v>137</v>
      </c>
      <c r="B36" s="16"/>
      <c r="C36" s="16"/>
      <c r="D36" s="64"/>
      <c r="J36" s="11"/>
    </row>
    <row r="37" spans="1:10" ht="23.25">
      <c r="A37" s="81" t="s">
        <v>134</v>
      </c>
      <c r="B37" s="16"/>
      <c r="C37" s="16"/>
      <c r="D37" s="64"/>
      <c r="J37" s="11"/>
    </row>
    <row r="38" spans="1:10" ht="23.25">
      <c r="A38" s="82" t="s">
        <v>65</v>
      </c>
      <c r="B38" s="60"/>
      <c r="C38" s="60">
        <f>SUM(หมายเหตุ1!D59)</f>
        <v>4818740.07</v>
      </c>
      <c r="D38" s="77"/>
      <c r="G38" s="11"/>
      <c r="H38" s="11"/>
      <c r="I38" s="11"/>
      <c r="J38" s="11"/>
    </row>
    <row r="39" spans="1:10" ht="23.25">
      <c r="A39" s="82" t="s">
        <v>66</v>
      </c>
      <c r="B39" s="60"/>
      <c r="C39" s="60">
        <f>SUM(หมายเหตุ2!D13)</f>
        <v>1277770.3099999998</v>
      </c>
      <c r="D39" s="77"/>
      <c r="G39" s="11"/>
      <c r="H39" s="11"/>
      <c r="I39" s="11"/>
      <c r="J39" s="11"/>
    </row>
    <row r="40" spans="1:10" ht="23.25">
      <c r="A40" s="82" t="s">
        <v>67</v>
      </c>
      <c r="B40" s="60"/>
      <c r="C40" s="60">
        <f>+หมายเหตุ3!C45</f>
        <v>3017512.49</v>
      </c>
      <c r="D40" s="77"/>
      <c r="G40" s="11"/>
      <c r="H40" s="11"/>
      <c r="I40" s="11"/>
      <c r="J40" s="11"/>
    </row>
    <row r="41" spans="1:10" ht="23.25">
      <c r="A41" s="82" t="s">
        <v>106</v>
      </c>
      <c r="B41" s="60"/>
      <c r="C41" s="60">
        <f>SUM(หมายเหตุ4!C7)</f>
        <v>1619663</v>
      </c>
      <c r="D41" s="77"/>
      <c r="G41" s="11"/>
      <c r="H41" s="11"/>
      <c r="I41" s="11"/>
      <c r="J41" s="11"/>
    </row>
    <row r="42" spans="1:6" ht="24" thickBot="1">
      <c r="A42" s="83" t="s">
        <v>5</v>
      </c>
      <c r="B42" s="19">
        <f>SUM(B5:B41)</f>
        <v>42459870.34</v>
      </c>
      <c r="C42" s="19">
        <f>SUM(C5:C41)</f>
        <v>42459870.34000001</v>
      </c>
      <c r="D42" s="20"/>
      <c r="F42" s="18"/>
    </row>
    <row r="43" spans="1:4" ht="24" thickTop="1">
      <c r="A43" s="13"/>
      <c r="B43" s="20"/>
      <c r="C43" s="20">
        <f>SUM(B42-C42)</f>
        <v>-7.450580596923828E-09</v>
      </c>
      <c r="D43" s="20"/>
    </row>
    <row r="44" spans="1:4" ht="23.25">
      <c r="A44" s="21"/>
      <c r="C44" s="22"/>
      <c r="D44" s="22"/>
    </row>
    <row r="45" spans="1:2" ht="23.25">
      <c r="A45" s="23" t="s">
        <v>91</v>
      </c>
      <c r="B45" s="23" t="s">
        <v>92</v>
      </c>
    </row>
    <row r="46" spans="1:2" ht="23.25">
      <c r="A46" s="12" t="s">
        <v>47</v>
      </c>
      <c r="B46" s="12" t="s">
        <v>32</v>
      </c>
    </row>
    <row r="47" ht="53.25" customHeight="1"/>
    <row r="48" spans="1:2" ht="23.25">
      <c r="A48" s="12" t="s">
        <v>84</v>
      </c>
      <c r="B48" s="12" t="s">
        <v>86</v>
      </c>
    </row>
    <row r="49" spans="1:2" ht="23.25">
      <c r="A49" s="12" t="s">
        <v>85</v>
      </c>
      <c r="B49" s="12" t="s">
        <v>87</v>
      </c>
    </row>
    <row r="51" spans="1:6" ht="23.25">
      <c r="A51" s="142" t="s">
        <v>93</v>
      </c>
      <c r="B51" s="142"/>
      <c r="C51" s="142"/>
      <c r="D51" s="10"/>
      <c r="E51" s="24"/>
      <c r="F51" s="25"/>
    </row>
    <row r="52" ht="23.25">
      <c r="A52" s="12" t="s">
        <v>43</v>
      </c>
    </row>
    <row r="53" ht="51" customHeight="1"/>
    <row r="54" spans="1:6" ht="23.25">
      <c r="A54" s="140" t="s">
        <v>138</v>
      </c>
      <c r="B54" s="140"/>
      <c r="C54" s="140"/>
      <c r="D54" s="25"/>
      <c r="E54" s="24"/>
      <c r="F54" s="25"/>
    </row>
    <row r="55" spans="1:6" ht="23.25">
      <c r="A55" s="140" t="s">
        <v>139</v>
      </c>
      <c r="B55" s="140"/>
      <c r="C55" s="140"/>
      <c r="D55" s="25"/>
      <c r="E55" s="24"/>
      <c r="F55" s="25"/>
    </row>
    <row r="56" spans="1:6" ht="23.25">
      <c r="A56" s="140" t="s">
        <v>140</v>
      </c>
      <c r="B56" s="140"/>
      <c r="C56" s="140"/>
      <c r="D56" s="25"/>
      <c r="E56" s="26"/>
      <c r="F56" s="26"/>
    </row>
    <row r="57" spans="1:6" ht="23.25">
      <c r="A57" s="140"/>
      <c r="B57" s="140"/>
      <c r="C57" s="140"/>
      <c r="D57" s="25"/>
      <c r="E57" s="24"/>
      <c r="F57" s="25"/>
    </row>
  </sheetData>
  <sheetProtection/>
  <mergeCells count="14">
    <mergeCell ref="J3:K3"/>
    <mergeCell ref="L3:M3"/>
    <mergeCell ref="J2:M2"/>
    <mergeCell ref="A1:C1"/>
    <mergeCell ref="A2:C2"/>
    <mergeCell ref="A3:C3"/>
    <mergeCell ref="A57:C57"/>
    <mergeCell ref="F3:G3"/>
    <mergeCell ref="A51:C51"/>
    <mergeCell ref="H2:I2"/>
    <mergeCell ref="H3:I3"/>
    <mergeCell ref="A54:C54"/>
    <mergeCell ref="A56:C56"/>
    <mergeCell ref="A55:C55"/>
  </mergeCells>
  <printOptions/>
  <pageMargins left="0.62" right="0.1968503937007874" top="0.46" bottom="0.27" header="0.25" footer="0.17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selection activeCell="B8" sqref="B8"/>
    </sheetView>
  </sheetViews>
  <sheetFormatPr defaultColWidth="9.140625" defaultRowHeight="25.5" customHeight="1"/>
  <cols>
    <col min="1" max="1" width="19.421875" style="3" customWidth="1"/>
    <col min="2" max="2" width="33.28125" style="3" customWidth="1"/>
    <col min="3" max="3" width="23.28125" style="3" customWidth="1"/>
    <col min="4" max="4" width="26.00390625" style="7" customWidth="1"/>
    <col min="5" max="5" width="28.28125" style="3" customWidth="1"/>
    <col min="6" max="6" width="13.8515625" style="7" bestFit="1" customWidth="1"/>
    <col min="7" max="7" width="18.421875" style="3" customWidth="1"/>
    <col min="8" max="8" width="14.57421875" style="3" customWidth="1"/>
    <col min="9" max="9" width="10.28125" style="3" bestFit="1" customWidth="1"/>
    <col min="10" max="10" width="11.421875" style="3" customWidth="1"/>
    <col min="11" max="11" width="11.7109375" style="3" customWidth="1"/>
    <col min="12" max="16384" width="9.140625" style="3" customWidth="1"/>
  </cols>
  <sheetData>
    <row r="1" spans="1:3" ht="25.5" customHeight="1">
      <c r="A1" s="84" t="s">
        <v>36</v>
      </c>
      <c r="B1" s="85"/>
      <c r="C1" s="9"/>
    </row>
    <row r="2" spans="1:3" ht="25.5" customHeight="1">
      <c r="A2" s="9"/>
      <c r="B2" s="85"/>
      <c r="C2" s="86" t="s">
        <v>192</v>
      </c>
    </row>
    <row r="3" spans="1:3" ht="25.5" customHeight="1">
      <c r="A3" s="144" t="s">
        <v>193</v>
      </c>
      <c r="B3" s="145"/>
      <c r="C3" s="9"/>
    </row>
    <row r="4" spans="1:4" ht="25.5" customHeight="1">
      <c r="A4" s="87"/>
      <c r="B4" s="88"/>
      <c r="C4" s="89" t="s">
        <v>194</v>
      </c>
      <c r="D4" s="90"/>
    </row>
    <row r="5" spans="1:4" ht="25.5" customHeight="1">
      <c r="A5" s="9" t="s">
        <v>195</v>
      </c>
      <c r="C5" s="91"/>
      <c r="D5" s="92">
        <v>3437296.87</v>
      </c>
    </row>
    <row r="6" spans="1:3" ht="25.5" customHeight="1">
      <c r="A6" s="8" t="s">
        <v>196</v>
      </c>
      <c r="C6" s="93"/>
    </row>
    <row r="7" spans="1:3" ht="26.25" customHeight="1">
      <c r="A7" s="94" t="s">
        <v>197</v>
      </c>
      <c r="B7" s="94" t="s">
        <v>198</v>
      </c>
      <c r="C7" s="95" t="s">
        <v>199</v>
      </c>
    </row>
    <row r="8" spans="1:3" ht="26.25" customHeight="1">
      <c r="A8" s="96"/>
      <c r="B8" s="96"/>
      <c r="C8" s="97"/>
    </row>
    <row r="9" spans="1:5" ht="26.25" customHeight="1">
      <c r="A9" s="98"/>
      <c r="B9" s="98"/>
      <c r="C9" s="99"/>
      <c r="D9" s="100">
        <f>+C9</f>
        <v>0</v>
      </c>
      <c r="E9" s="7"/>
    </row>
    <row r="10" spans="1:15" ht="25.5" customHeight="1">
      <c r="A10" s="8" t="s">
        <v>200</v>
      </c>
      <c r="C10" s="93"/>
      <c r="D10" s="101"/>
      <c r="E10" s="7"/>
      <c r="H10" s="1"/>
      <c r="I10" s="1"/>
      <c r="J10" s="1"/>
      <c r="K10" s="102"/>
      <c r="L10" s="1"/>
      <c r="M10" s="1"/>
      <c r="N10" s="1"/>
      <c r="O10" s="1"/>
    </row>
    <row r="11" spans="1:15" ht="25.5" customHeight="1">
      <c r="A11" s="94" t="s">
        <v>201</v>
      </c>
      <c r="B11" s="94" t="s">
        <v>202</v>
      </c>
      <c r="C11" s="95" t="s">
        <v>203</v>
      </c>
      <c r="D11" s="101"/>
      <c r="E11" s="45"/>
      <c r="H11" s="103"/>
      <c r="I11" s="1"/>
      <c r="J11" s="1"/>
      <c r="K11" s="102"/>
      <c r="L11" s="1"/>
      <c r="M11" s="1"/>
      <c r="N11" s="1"/>
      <c r="O11" s="1"/>
    </row>
    <row r="12" spans="1:15" ht="25.5" customHeight="1">
      <c r="A12" s="104" t="s">
        <v>204</v>
      </c>
      <c r="B12" s="105" t="s">
        <v>205</v>
      </c>
      <c r="C12" s="106">
        <v>0.2</v>
      </c>
      <c r="D12" s="107" t="s">
        <v>206</v>
      </c>
      <c r="E12" s="45"/>
      <c r="H12" s="103"/>
      <c r="I12" s="1"/>
      <c r="J12" s="1"/>
      <c r="K12" s="102"/>
      <c r="L12" s="1"/>
      <c r="M12" s="1"/>
      <c r="N12" s="1"/>
      <c r="O12" s="1"/>
    </row>
    <row r="13" spans="1:15" ht="25.5" customHeight="1">
      <c r="A13" s="5" t="s">
        <v>207</v>
      </c>
      <c r="B13" s="108" t="s">
        <v>208</v>
      </c>
      <c r="C13" s="7">
        <v>29719.63</v>
      </c>
      <c r="D13" s="109"/>
      <c r="E13" s="110"/>
      <c r="F13" s="111"/>
      <c r="G13" s="112"/>
      <c r="H13" s="1"/>
      <c r="I13" s="1"/>
      <c r="J13" s="44"/>
      <c r="K13" s="1"/>
      <c r="L13" s="1"/>
      <c r="M13" s="1"/>
      <c r="N13" s="1"/>
      <c r="O13" s="1"/>
    </row>
    <row r="14" spans="1:15" ht="25.5" customHeight="1">
      <c r="A14" s="5" t="s">
        <v>209</v>
      </c>
      <c r="B14" s="108" t="s">
        <v>210</v>
      </c>
      <c r="C14" s="7">
        <v>10220</v>
      </c>
      <c r="D14" s="109"/>
      <c r="E14" s="110"/>
      <c r="F14" s="111"/>
      <c r="G14" s="112"/>
      <c r="H14" s="1"/>
      <c r="I14" s="1"/>
      <c r="J14" s="44"/>
      <c r="K14" s="1"/>
      <c r="L14" s="1"/>
      <c r="M14" s="1"/>
      <c r="N14" s="1"/>
      <c r="O14" s="1"/>
    </row>
    <row r="15" spans="1:15" ht="25.5" customHeight="1">
      <c r="A15" s="5" t="s">
        <v>211</v>
      </c>
      <c r="B15" s="108" t="s">
        <v>212</v>
      </c>
      <c r="C15" s="7">
        <v>2722.5</v>
      </c>
      <c r="D15" s="109"/>
      <c r="E15" s="110"/>
      <c r="F15" s="111"/>
      <c r="G15" s="112"/>
      <c r="H15" s="1"/>
      <c r="I15" s="1"/>
      <c r="J15" s="44"/>
      <c r="K15" s="1"/>
      <c r="L15" s="1"/>
      <c r="M15" s="1"/>
      <c r="N15" s="1"/>
      <c r="O15" s="1"/>
    </row>
    <row r="16" spans="1:15" ht="25.5" customHeight="1">
      <c r="A16" s="5" t="s">
        <v>213</v>
      </c>
      <c r="B16" s="108" t="s">
        <v>214</v>
      </c>
      <c r="C16" s="7">
        <v>3732.3</v>
      </c>
      <c r="D16" s="109"/>
      <c r="E16" s="110"/>
      <c r="F16" s="111"/>
      <c r="G16" s="112"/>
      <c r="H16" s="1"/>
      <c r="I16" s="1"/>
      <c r="J16" s="44"/>
      <c r="K16" s="1"/>
      <c r="L16" s="1"/>
      <c r="M16" s="1"/>
      <c r="N16" s="1"/>
      <c r="O16" s="1"/>
    </row>
    <row r="17" spans="1:15" ht="25.5" customHeight="1">
      <c r="A17" s="5" t="s">
        <v>211</v>
      </c>
      <c r="B17" s="108" t="s">
        <v>215</v>
      </c>
      <c r="C17" s="7">
        <v>29896</v>
      </c>
      <c r="D17" s="109"/>
      <c r="E17" s="110"/>
      <c r="F17" s="111"/>
      <c r="G17" s="112"/>
      <c r="H17" s="1"/>
      <c r="I17" s="1"/>
      <c r="J17" s="44"/>
      <c r="K17" s="1"/>
      <c r="L17" s="1"/>
      <c r="M17" s="1"/>
      <c r="N17" s="1"/>
      <c r="O17" s="1"/>
    </row>
    <row r="18" spans="1:15" ht="25.5" customHeight="1">
      <c r="A18" s="5"/>
      <c r="B18" s="108"/>
      <c r="C18" s="7"/>
      <c r="D18" s="109"/>
      <c r="E18" s="110"/>
      <c r="F18" s="111"/>
      <c r="G18" s="112"/>
      <c r="H18" s="1"/>
      <c r="I18" s="1"/>
      <c r="J18" s="44"/>
      <c r="K18" s="1"/>
      <c r="L18" s="1"/>
      <c r="M18" s="1"/>
      <c r="N18" s="1"/>
      <c r="O18" s="1"/>
    </row>
    <row r="19" spans="1:15" ht="25.5" customHeight="1">
      <c r="A19" s="5"/>
      <c r="B19" s="108"/>
      <c r="C19" s="7"/>
      <c r="D19" s="109"/>
      <c r="E19" s="110"/>
      <c r="F19" s="111"/>
      <c r="G19" s="112"/>
      <c r="H19" s="1"/>
      <c r="I19" s="1"/>
      <c r="J19" s="44"/>
      <c r="K19" s="1"/>
      <c r="L19" s="1"/>
      <c r="M19" s="1"/>
      <c r="N19" s="1"/>
      <c r="O19" s="1"/>
    </row>
    <row r="20" spans="1:15" ht="25.5" customHeight="1">
      <c r="A20" s="5"/>
      <c r="B20" s="108"/>
      <c r="C20" s="7"/>
      <c r="D20" s="109"/>
      <c r="E20" s="110"/>
      <c r="F20" s="111"/>
      <c r="G20" s="112"/>
      <c r="H20" s="1"/>
      <c r="I20" s="1"/>
      <c r="J20" s="44"/>
      <c r="K20" s="1"/>
      <c r="L20" s="1"/>
      <c r="M20" s="1"/>
      <c r="N20" s="1"/>
      <c r="O20" s="1"/>
    </row>
    <row r="21" spans="1:15" ht="25.5" customHeight="1">
      <c r="A21" s="5"/>
      <c r="B21" s="108"/>
      <c r="C21" s="7"/>
      <c r="D21" s="109"/>
      <c r="E21" s="110"/>
      <c r="F21" s="111"/>
      <c r="G21" s="112"/>
      <c r="H21" s="1"/>
      <c r="I21" s="1"/>
      <c r="J21" s="44"/>
      <c r="K21" s="1"/>
      <c r="L21" s="1"/>
      <c r="M21" s="1"/>
      <c r="N21" s="1"/>
      <c r="O21" s="1"/>
    </row>
    <row r="22" spans="1:15" ht="25.5" customHeight="1">
      <c r="A22" s="5"/>
      <c r="B22" s="108"/>
      <c r="C22" s="7"/>
      <c r="D22" s="109"/>
      <c r="E22" s="110"/>
      <c r="F22" s="111"/>
      <c r="G22" s="112"/>
      <c r="H22" s="1"/>
      <c r="I22" s="1"/>
      <c r="J22" s="44"/>
      <c r="K22" s="1"/>
      <c r="L22" s="1"/>
      <c r="M22" s="1"/>
      <c r="N22" s="1"/>
      <c r="O22" s="1"/>
    </row>
    <row r="23" spans="1:15" ht="25.5" customHeight="1">
      <c r="A23" s="108"/>
      <c r="B23" s="108"/>
      <c r="C23" s="7"/>
      <c r="D23" s="109"/>
      <c r="E23" s="110"/>
      <c r="F23" s="111"/>
      <c r="G23" s="112"/>
      <c r="H23" s="1"/>
      <c r="I23" s="1"/>
      <c r="J23" s="44"/>
      <c r="K23" s="1"/>
      <c r="L23" s="1"/>
      <c r="M23" s="1"/>
      <c r="N23" s="1"/>
      <c r="O23" s="1"/>
    </row>
    <row r="24" spans="1:15" ht="25.5" customHeight="1">
      <c r="A24" s="8" t="s">
        <v>216</v>
      </c>
      <c r="C24" s="113"/>
      <c r="D24" s="114">
        <f>SUM(C12:C23)</f>
        <v>76290.63</v>
      </c>
      <c r="E24" s="110"/>
      <c r="F24" s="111"/>
      <c r="G24" s="112"/>
      <c r="H24" s="1"/>
      <c r="I24" s="1"/>
      <c r="J24" s="44"/>
      <c r="K24" s="1"/>
      <c r="L24" s="1"/>
      <c r="M24" s="1"/>
      <c r="N24" s="1"/>
      <c r="O24" s="1"/>
    </row>
    <row r="25" spans="1:15" ht="25.5" customHeight="1">
      <c r="A25" s="4" t="s">
        <v>217</v>
      </c>
      <c r="C25" s="113"/>
      <c r="D25" s="115"/>
      <c r="E25" s="110"/>
      <c r="F25" s="111"/>
      <c r="G25" s="112"/>
      <c r="H25" s="1"/>
      <c r="I25" s="1"/>
      <c r="J25" s="44"/>
      <c r="K25" s="1"/>
      <c r="L25" s="1"/>
      <c r="M25" s="1"/>
      <c r="N25" s="1"/>
      <c r="O25" s="1"/>
    </row>
    <row r="26" spans="1:15" ht="25.5" customHeight="1">
      <c r="A26" s="87" t="s">
        <v>218</v>
      </c>
      <c r="B26" s="116"/>
      <c r="C26" s="117"/>
      <c r="D26" s="118">
        <f>SUM(D5+D9-D24)</f>
        <v>3361006.24</v>
      </c>
      <c r="E26" s="119"/>
      <c r="F26" s="111"/>
      <c r="G26" s="112"/>
      <c r="H26" s="1"/>
      <c r="I26" s="1"/>
      <c r="J26" s="44"/>
      <c r="K26" s="1"/>
      <c r="L26" s="1"/>
      <c r="M26" s="1"/>
      <c r="N26" s="1"/>
      <c r="O26" s="1"/>
    </row>
    <row r="27" spans="1:15" ht="48" customHeight="1">
      <c r="A27" s="120" t="s">
        <v>219</v>
      </c>
      <c r="B27" s="91"/>
      <c r="C27" s="121" t="s">
        <v>220</v>
      </c>
      <c r="D27" s="122"/>
      <c r="E27" s="123"/>
      <c r="F27" s="111"/>
      <c r="G27" s="112"/>
      <c r="H27" s="1"/>
      <c r="I27" s="1"/>
      <c r="J27" s="44"/>
      <c r="K27" s="1"/>
      <c r="L27" s="1"/>
      <c r="M27" s="1"/>
      <c r="N27" s="1"/>
      <c r="O27" s="1"/>
    </row>
    <row r="28" spans="1:7" ht="25.5" customHeight="1">
      <c r="A28" s="146" t="s">
        <v>221</v>
      </c>
      <c r="B28" s="147"/>
      <c r="C28" s="124" t="s">
        <v>222</v>
      </c>
      <c r="D28" s="125"/>
      <c r="E28" s="110"/>
      <c r="F28" s="111"/>
      <c r="G28" s="112"/>
    </row>
    <row r="29" spans="1:7" ht="25.5" customHeight="1">
      <c r="A29" s="148" t="s">
        <v>223</v>
      </c>
      <c r="B29" s="149"/>
      <c r="C29" s="126" t="s">
        <v>224</v>
      </c>
      <c r="D29" s="127"/>
      <c r="E29" s="110"/>
      <c r="F29" s="111"/>
      <c r="G29" s="112"/>
    </row>
    <row r="30" spans="2:7" ht="25.5" customHeight="1">
      <c r="B30" s="128"/>
      <c r="D30" s="122"/>
      <c r="E30" s="110"/>
      <c r="F30" s="111"/>
      <c r="G30" s="112"/>
    </row>
    <row r="31" spans="1:7" ht="23.25">
      <c r="A31" s="6"/>
      <c r="D31" s="125"/>
      <c r="E31" s="110"/>
      <c r="F31" s="111"/>
      <c r="G31" s="112"/>
    </row>
    <row r="32" spans="4:7" ht="23.25">
      <c r="D32" s="129"/>
      <c r="E32" s="110"/>
      <c r="F32" s="111"/>
      <c r="G32" s="112"/>
    </row>
    <row r="33" spans="4:7" ht="23.25">
      <c r="D33" s="3"/>
      <c r="F33" s="111"/>
      <c r="G33" s="112"/>
    </row>
    <row r="34" spans="4:7" ht="23.25">
      <c r="D34" s="3"/>
      <c r="F34" s="111"/>
      <c r="G34" s="112"/>
    </row>
    <row r="35" spans="1:7" ht="23.25">
      <c r="A35" s="6"/>
      <c r="D35" s="3"/>
      <c r="F35" s="111"/>
      <c r="G35" s="112"/>
    </row>
    <row r="36" spans="4:7" ht="23.25">
      <c r="D36" s="3"/>
      <c r="F36" s="111"/>
      <c r="G36" s="112"/>
    </row>
    <row r="37" spans="4:7" ht="23.25">
      <c r="D37" s="3"/>
      <c r="F37" s="111"/>
      <c r="G37" s="112"/>
    </row>
    <row r="38" spans="4:7" ht="23.25">
      <c r="D38" s="3"/>
      <c r="F38" s="111"/>
      <c r="G38" s="112"/>
    </row>
    <row r="39" spans="5:7" ht="23.25">
      <c r="E39" s="5"/>
      <c r="F39" s="111"/>
      <c r="G39" s="112"/>
    </row>
    <row r="40" spans="5:7" ht="23.25">
      <c r="E40" s="5"/>
      <c r="F40" s="111"/>
      <c r="G40" s="112"/>
    </row>
    <row r="41" spans="5:7" ht="23.25">
      <c r="E41" s="5"/>
      <c r="F41" s="111"/>
      <c r="G41" s="112"/>
    </row>
    <row r="42" spans="5:7" ht="23.25">
      <c r="E42" s="5"/>
      <c r="F42" s="111"/>
      <c r="G42" s="112"/>
    </row>
    <row r="43" spans="5:7" ht="23.25">
      <c r="E43" s="5"/>
      <c r="F43" s="111"/>
      <c r="G43" s="112"/>
    </row>
    <row r="44" spans="5:7" ht="23.25">
      <c r="E44" s="5"/>
      <c r="F44" s="111"/>
      <c r="G44" s="112"/>
    </row>
    <row r="45" spans="5:7" ht="23.25">
      <c r="E45" s="5"/>
      <c r="F45" s="111"/>
      <c r="G45" s="112"/>
    </row>
    <row r="46" spans="5:7" ht="23.25">
      <c r="E46" s="5"/>
      <c r="F46" s="111"/>
      <c r="G46" s="112"/>
    </row>
    <row r="47" spans="5:7" ht="23.25">
      <c r="E47" s="5"/>
      <c r="F47" s="111"/>
      <c r="G47" s="112"/>
    </row>
    <row r="48" spans="5:7" ht="23.25">
      <c r="E48" s="5"/>
      <c r="F48" s="111"/>
      <c r="G48" s="112"/>
    </row>
    <row r="49" spans="5:7" ht="23.25">
      <c r="E49" s="5"/>
      <c r="F49" s="111"/>
      <c r="G49" s="112"/>
    </row>
    <row r="50" spans="5:7" ht="23.25">
      <c r="E50" s="5"/>
      <c r="F50" s="111"/>
      <c r="G50" s="112"/>
    </row>
    <row r="51" spans="5:7" ht="23.25">
      <c r="E51" s="5"/>
      <c r="F51" s="111"/>
      <c r="G51" s="112"/>
    </row>
    <row r="52" spans="5:7" ht="23.25">
      <c r="E52" s="5"/>
      <c r="F52" s="111"/>
      <c r="G52" s="112"/>
    </row>
    <row r="53" spans="5:7" ht="23.25">
      <c r="E53" s="5"/>
      <c r="F53" s="111"/>
      <c r="G53" s="112"/>
    </row>
    <row r="54" spans="5:7" ht="23.25">
      <c r="E54" s="5"/>
      <c r="F54" s="111"/>
      <c r="G54" s="112"/>
    </row>
    <row r="55" spans="5:7" ht="23.25">
      <c r="E55" s="5"/>
      <c r="F55" s="111"/>
      <c r="G55" s="112"/>
    </row>
    <row r="56" spans="5:7" ht="23.25">
      <c r="E56" s="5"/>
      <c r="F56" s="111"/>
      <c r="G56" s="112"/>
    </row>
    <row r="57" spans="5:7" ht="23.25">
      <c r="E57" s="5"/>
      <c r="F57" s="111"/>
      <c r="G57" s="112"/>
    </row>
    <row r="58" spans="5:7" ht="23.25">
      <c r="E58" s="5"/>
      <c r="F58" s="111"/>
      <c r="G58" s="112"/>
    </row>
    <row r="59" spans="5:7" ht="23.25">
      <c r="E59" s="5"/>
      <c r="F59" s="111"/>
      <c r="G59" s="112"/>
    </row>
    <row r="60" spans="5:7" ht="23.25">
      <c r="E60" s="130"/>
      <c r="F60" s="111"/>
      <c r="G60" s="112"/>
    </row>
    <row r="61" spans="5:7" ht="23.25">
      <c r="E61" s="131"/>
      <c r="F61" s="111"/>
      <c r="G61" s="112"/>
    </row>
    <row r="62" spans="5:7" ht="23.25">
      <c r="E62" s="131"/>
      <c r="F62" s="111"/>
      <c r="G62" s="112"/>
    </row>
    <row r="63" spans="5:7" ht="23.25">
      <c r="E63" s="131"/>
      <c r="F63" s="111"/>
      <c r="G63" s="112"/>
    </row>
    <row r="64" spans="5:7" ht="23.25">
      <c r="E64" s="131"/>
      <c r="F64" s="111"/>
      <c r="G64" s="112"/>
    </row>
    <row r="65" spans="5:7" ht="23.25">
      <c r="E65" s="131"/>
      <c r="F65" s="111"/>
      <c r="G65" s="112"/>
    </row>
    <row r="66" spans="5:7" ht="23.25">
      <c r="E66" s="131"/>
      <c r="F66" s="111"/>
      <c r="G66" s="112"/>
    </row>
    <row r="67" spans="5:7" ht="23.25">
      <c r="E67" s="131"/>
      <c r="F67" s="111"/>
      <c r="G67" s="112"/>
    </row>
    <row r="68" spans="5:7" ht="23.25">
      <c r="E68" s="131"/>
      <c r="F68" s="111"/>
      <c r="G68" s="112"/>
    </row>
    <row r="69" spans="5:7" ht="23.25">
      <c r="E69" s="131"/>
      <c r="F69" s="111"/>
      <c r="G69" s="112"/>
    </row>
    <row r="70" spans="5:7" ht="23.25">
      <c r="E70" s="131"/>
      <c r="F70" s="111"/>
      <c r="G70" s="112"/>
    </row>
    <row r="71" spans="5:7" ht="23.25">
      <c r="E71" s="131"/>
      <c r="F71" s="111"/>
      <c r="G71" s="112"/>
    </row>
    <row r="72" spans="5:7" ht="25.5">
      <c r="E72" s="131"/>
      <c r="F72" s="111"/>
      <c r="G72" s="132"/>
    </row>
    <row r="73" spans="5:7" ht="25.5">
      <c r="E73" s="131"/>
      <c r="F73" s="111"/>
      <c r="G73" s="133"/>
    </row>
    <row r="74" spans="5:7" ht="25.5">
      <c r="E74" s="131"/>
      <c r="F74" s="111"/>
      <c r="G74" s="133"/>
    </row>
    <row r="75" spans="5:7" ht="25.5">
      <c r="E75" s="131"/>
      <c r="F75" s="111"/>
      <c r="G75" s="133"/>
    </row>
    <row r="76" spans="5:7" ht="23.25">
      <c r="E76" s="131"/>
      <c r="F76" s="2"/>
      <c r="G76" s="1"/>
    </row>
    <row r="77" spans="5:7" ht="23.25">
      <c r="E77" s="111"/>
      <c r="F77" s="2"/>
      <c r="G77" s="1"/>
    </row>
    <row r="78" spans="5:7" ht="23.25">
      <c r="E78" s="111"/>
      <c r="F78" s="2"/>
      <c r="G78" s="1"/>
    </row>
    <row r="79" spans="5:7" ht="23.25">
      <c r="E79" s="111"/>
      <c r="F79" s="2"/>
      <c r="G79" s="1"/>
    </row>
    <row r="80" spans="5:7" ht="23.25">
      <c r="E80" s="111"/>
      <c r="F80" s="2"/>
      <c r="G80" s="1"/>
    </row>
    <row r="81" spans="5:7" ht="23.25">
      <c r="E81" s="111"/>
      <c r="F81" s="2"/>
      <c r="G81" s="1"/>
    </row>
    <row r="82" spans="5:7" ht="23.25">
      <c r="E82" s="111"/>
      <c r="F82" s="2"/>
      <c r="G82" s="1"/>
    </row>
    <row r="83" spans="5:7" ht="23.25">
      <c r="E83" s="111"/>
      <c r="F83" s="2"/>
      <c r="G83" s="1"/>
    </row>
    <row r="84" spans="5:7" ht="23.25">
      <c r="E84" s="111"/>
      <c r="F84" s="2"/>
      <c r="G84" s="1"/>
    </row>
    <row r="85" spans="5:7" ht="23.25">
      <c r="E85" s="134"/>
      <c r="F85" s="2"/>
      <c r="G85" s="7"/>
    </row>
    <row r="86" spans="6:7" ht="23.25">
      <c r="F86" s="2"/>
      <c r="G86" s="135"/>
    </row>
    <row r="87" spans="5:7" ht="23.25">
      <c r="E87" s="136"/>
      <c r="F87" s="2"/>
      <c r="G87" s="137"/>
    </row>
    <row r="88" spans="6:7" ht="23.25">
      <c r="F88" s="2"/>
      <c r="G88" s="7"/>
    </row>
    <row r="89" spans="6:7" ht="23.25">
      <c r="F89" s="2"/>
      <c r="G89" s="137"/>
    </row>
    <row r="90" spans="6:7" ht="23.25">
      <c r="F90" s="2"/>
      <c r="G90" s="7"/>
    </row>
    <row r="91" spans="6:7" ht="23.25">
      <c r="F91" s="2"/>
      <c r="G91" s="138"/>
    </row>
    <row r="92" ht="23.25">
      <c r="G92" s="7"/>
    </row>
    <row r="93" spans="6:7" ht="23.25">
      <c r="F93" s="2"/>
      <c r="G93" s="7"/>
    </row>
    <row r="94" spans="6:7" ht="23.25">
      <c r="F94" s="2"/>
      <c r="G94" s="7"/>
    </row>
    <row r="95" spans="6:7" ht="23.25">
      <c r="F95" s="2"/>
      <c r="G95" s="45"/>
    </row>
    <row r="96" spans="6:7" ht="23.25">
      <c r="F96" s="2"/>
      <c r="G96" s="45"/>
    </row>
    <row r="97" ht="25.5">
      <c r="F97" s="115"/>
    </row>
    <row r="98" ht="25.5">
      <c r="F98" s="115"/>
    </row>
    <row r="99" ht="25.5">
      <c r="F99" s="115"/>
    </row>
    <row r="100" ht="25.5">
      <c r="F100" s="115"/>
    </row>
    <row r="101" ht="25.5">
      <c r="F101" s="115"/>
    </row>
    <row r="102" ht="25.5">
      <c r="F102" s="115"/>
    </row>
    <row r="103" ht="25.5">
      <c r="F103" s="115"/>
    </row>
    <row r="104" ht="25.5">
      <c r="F104" s="115"/>
    </row>
    <row r="105" ht="25.5">
      <c r="F105" s="115"/>
    </row>
    <row r="106" ht="25.5">
      <c r="F106" s="115"/>
    </row>
    <row r="107" ht="25.5">
      <c r="F107" s="115"/>
    </row>
    <row r="108" ht="25.5">
      <c r="F108" s="115"/>
    </row>
    <row r="109" ht="25.5">
      <c r="F109" s="115"/>
    </row>
    <row r="110" ht="25.5">
      <c r="F110" s="139"/>
    </row>
    <row r="111" ht="23.25">
      <c r="F111" s="2"/>
    </row>
    <row r="113" ht="23.25">
      <c r="F113" s="135"/>
    </row>
    <row r="114" ht="23.25">
      <c r="F114" s="137"/>
    </row>
    <row r="116" ht="23.25">
      <c r="F116" s="137"/>
    </row>
    <row r="118" ht="23.25">
      <c r="F118" s="138"/>
    </row>
  </sheetData>
  <sheetProtection/>
  <mergeCells count="3">
    <mergeCell ref="A3:B3"/>
    <mergeCell ref="A28:B28"/>
    <mergeCell ref="A29:B29"/>
  </mergeCells>
  <printOptions/>
  <pageMargins left="0.48" right="0.25" top="0.75" bottom="0.59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showGridLines="0" zoomScalePageLayoutView="0" workbookViewId="0" topLeftCell="A1">
      <selection activeCell="C50" sqref="C50"/>
    </sheetView>
  </sheetViews>
  <sheetFormatPr defaultColWidth="9.140625" defaultRowHeight="21.75"/>
  <cols>
    <col min="1" max="1" width="67.421875" style="3" customWidth="1"/>
    <col min="2" max="2" width="9.140625" style="3" customWidth="1"/>
    <col min="3" max="4" width="14.7109375" style="7" customWidth="1"/>
    <col min="5" max="5" width="11.00390625" style="3" bestFit="1" customWidth="1"/>
    <col min="6" max="6" width="13.00390625" style="3" customWidth="1"/>
    <col min="7" max="16384" width="9.140625" style="3" customWidth="1"/>
  </cols>
  <sheetData>
    <row r="1" spans="1:4" ht="23.25">
      <c r="A1" s="150" t="s">
        <v>36</v>
      </c>
      <c r="B1" s="150"/>
      <c r="C1" s="150"/>
      <c r="D1" s="150"/>
    </row>
    <row r="2" spans="1:4" ht="23.25">
      <c r="A2" s="150" t="s">
        <v>51</v>
      </c>
      <c r="B2" s="150"/>
      <c r="C2" s="150"/>
      <c r="D2" s="150"/>
    </row>
    <row r="3" spans="1:4" ht="23.25">
      <c r="A3" s="151" t="s">
        <v>190</v>
      </c>
      <c r="B3" s="151"/>
      <c r="C3" s="151"/>
      <c r="D3" s="151"/>
    </row>
    <row r="4" spans="1:4" ht="23.25">
      <c r="A4" s="27" t="s">
        <v>74</v>
      </c>
      <c r="B4" s="28"/>
      <c r="C4" s="28"/>
      <c r="D4" s="28"/>
    </row>
    <row r="5" spans="1:4" s="5" customFormat="1" ht="36.75" customHeight="1">
      <c r="A5" s="29" t="s">
        <v>0</v>
      </c>
      <c r="B5" s="29" t="s">
        <v>45</v>
      </c>
      <c r="C5" s="30" t="s">
        <v>41</v>
      </c>
      <c r="D5" s="46" t="s">
        <v>52</v>
      </c>
    </row>
    <row r="6" spans="1:4" ht="23.25">
      <c r="A6" s="31" t="s">
        <v>40</v>
      </c>
      <c r="B6" s="32"/>
      <c r="C6" s="33"/>
      <c r="D6" s="47"/>
    </row>
    <row r="7" spans="1:4" ht="23.25">
      <c r="A7" s="31" t="s">
        <v>83</v>
      </c>
      <c r="B7" s="32"/>
      <c r="C7" s="33"/>
      <c r="D7" s="47"/>
    </row>
    <row r="8" spans="1:4" ht="23.25">
      <c r="A8" s="32" t="s">
        <v>53</v>
      </c>
      <c r="B8" s="34" t="s">
        <v>18</v>
      </c>
      <c r="C8" s="33">
        <v>2000000</v>
      </c>
      <c r="D8" s="47">
        <v>23360</v>
      </c>
    </row>
    <row r="9" spans="1:4" ht="23.25">
      <c r="A9" s="32" t="s">
        <v>54</v>
      </c>
      <c r="B9" s="34" t="s">
        <v>17</v>
      </c>
      <c r="C9" s="33">
        <v>350000</v>
      </c>
      <c r="D9" s="47">
        <v>2305.99</v>
      </c>
    </row>
    <row r="10" spans="1:4" ht="23.25">
      <c r="A10" s="32" t="s">
        <v>55</v>
      </c>
      <c r="B10" s="34" t="s">
        <v>19</v>
      </c>
      <c r="C10" s="33">
        <v>400000</v>
      </c>
      <c r="D10" s="47">
        <v>264</v>
      </c>
    </row>
    <row r="11" spans="1:4" ht="23.25">
      <c r="A11" s="35" t="s">
        <v>82</v>
      </c>
      <c r="B11" s="34"/>
      <c r="C11" s="33"/>
      <c r="D11" s="47"/>
    </row>
    <row r="12" spans="1:4" ht="23.25">
      <c r="A12" s="32" t="s">
        <v>73</v>
      </c>
      <c r="B12" s="34" t="s">
        <v>22</v>
      </c>
      <c r="C12" s="33">
        <v>4800000</v>
      </c>
      <c r="D12" s="47">
        <v>467637.06</v>
      </c>
    </row>
    <row r="13" spans="1:4" ht="23.25">
      <c r="A13" s="32" t="s">
        <v>94</v>
      </c>
      <c r="B13" s="34" t="s">
        <v>22</v>
      </c>
      <c r="C13" s="33">
        <v>5500000</v>
      </c>
      <c r="D13" s="47"/>
    </row>
    <row r="14" spans="1:4" ht="23.25">
      <c r="A14" s="32" t="s">
        <v>78</v>
      </c>
      <c r="B14" s="34" t="s">
        <v>28</v>
      </c>
      <c r="C14" s="33">
        <v>240000</v>
      </c>
      <c r="D14" s="47"/>
    </row>
    <row r="15" spans="1:4" ht="23.25">
      <c r="A15" s="32" t="s">
        <v>79</v>
      </c>
      <c r="B15" s="34" t="s">
        <v>21</v>
      </c>
      <c r="C15" s="33">
        <v>2600000</v>
      </c>
      <c r="D15" s="47">
        <v>233825.89</v>
      </c>
    </row>
    <row r="16" spans="1:4" ht="23.25">
      <c r="A16" s="32" t="s">
        <v>80</v>
      </c>
      <c r="B16" s="34" t="s">
        <v>20</v>
      </c>
      <c r="C16" s="33">
        <v>6700000</v>
      </c>
      <c r="D16" s="47">
        <v>426394.63</v>
      </c>
    </row>
    <row r="17" spans="1:4" ht="23.25">
      <c r="A17" s="32" t="s">
        <v>81</v>
      </c>
      <c r="B17" s="34" t="s">
        <v>33</v>
      </c>
      <c r="C17" s="33"/>
      <c r="D17" s="47"/>
    </row>
    <row r="18" spans="1:4" ht="23.25">
      <c r="A18" s="32" t="s">
        <v>95</v>
      </c>
      <c r="B18" s="34" t="s">
        <v>77</v>
      </c>
      <c r="C18" s="33">
        <v>220000</v>
      </c>
      <c r="D18" s="47"/>
    </row>
    <row r="19" spans="1:4" ht="23.25">
      <c r="A19" s="32" t="s">
        <v>96</v>
      </c>
      <c r="B19" s="34" t="s">
        <v>34</v>
      </c>
      <c r="C19" s="33">
        <v>130000</v>
      </c>
      <c r="D19" s="47"/>
    </row>
    <row r="20" spans="1:4" ht="23.25">
      <c r="A20" s="32" t="s">
        <v>97</v>
      </c>
      <c r="B20" s="34" t="s">
        <v>35</v>
      </c>
      <c r="C20" s="33">
        <v>12130000</v>
      </c>
      <c r="D20" s="47">
        <v>1311793</v>
      </c>
    </row>
    <row r="21" spans="1:4" ht="23.25">
      <c r="A21" s="32" t="s">
        <v>98</v>
      </c>
      <c r="B21" s="34" t="s">
        <v>72</v>
      </c>
      <c r="C21" s="33">
        <v>2000</v>
      </c>
      <c r="D21" s="47">
        <v>12680</v>
      </c>
    </row>
    <row r="22" spans="1:4" ht="23.25">
      <c r="A22" s="36" t="s">
        <v>39</v>
      </c>
      <c r="B22" s="37"/>
      <c r="C22" s="38">
        <f>SUM(C8:C21)</f>
        <v>35072000</v>
      </c>
      <c r="D22" s="48">
        <f>SUM(D8:D21)</f>
        <v>2478260.57</v>
      </c>
    </row>
    <row r="23" spans="1:4" ht="23.25">
      <c r="A23" s="31" t="s">
        <v>42</v>
      </c>
      <c r="B23" s="32"/>
      <c r="C23" s="33"/>
      <c r="D23" s="47"/>
    </row>
    <row r="24" spans="1:4" ht="23.25">
      <c r="A24" s="32" t="s">
        <v>100</v>
      </c>
      <c r="B24" s="34" t="s">
        <v>24</v>
      </c>
      <c r="C24" s="33">
        <v>100000</v>
      </c>
      <c r="D24" s="47">
        <v>881</v>
      </c>
    </row>
    <row r="25" spans="1:4" ht="23.25">
      <c r="A25" s="32" t="s">
        <v>101</v>
      </c>
      <c r="B25" s="34" t="s">
        <v>26</v>
      </c>
      <c r="C25" s="33">
        <v>820000</v>
      </c>
      <c r="D25" s="47">
        <v>72280</v>
      </c>
    </row>
    <row r="26" spans="1:4" ht="23.25">
      <c r="A26" s="32" t="s">
        <v>102</v>
      </c>
      <c r="B26" s="34" t="s">
        <v>23</v>
      </c>
      <c r="C26" s="33">
        <v>7000</v>
      </c>
      <c r="D26" s="47">
        <v>5900</v>
      </c>
    </row>
    <row r="27" spans="1:4" ht="23.25">
      <c r="A27" s="32" t="s">
        <v>103</v>
      </c>
      <c r="B27" s="34" t="s">
        <v>49</v>
      </c>
      <c r="C27" s="33">
        <v>26000</v>
      </c>
      <c r="D27" s="47">
        <v>606</v>
      </c>
    </row>
    <row r="28" spans="1:4" ht="23.25">
      <c r="A28" s="32" t="s">
        <v>113</v>
      </c>
      <c r="B28" s="34" t="s">
        <v>111</v>
      </c>
      <c r="C28" s="33">
        <v>10000</v>
      </c>
      <c r="D28" s="47"/>
    </row>
    <row r="29" spans="1:4" ht="23.25">
      <c r="A29" s="32" t="s">
        <v>104</v>
      </c>
      <c r="B29" s="34" t="s">
        <v>25</v>
      </c>
      <c r="C29" s="33">
        <v>3000</v>
      </c>
      <c r="D29" s="47">
        <v>120</v>
      </c>
    </row>
    <row r="30" spans="1:4" ht="23.25">
      <c r="A30" s="32" t="s">
        <v>147</v>
      </c>
      <c r="B30" s="34" t="s">
        <v>142</v>
      </c>
      <c r="C30" s="33">
        <v>80000</v>
      </c>
      <c r="D30" s="47">
        <v>1250</v>
      </c>
    </row>
    <row r="31" spans="1:4" ht="23.25">
      <c r="A31" s="32" t="s">
        <v>148</v>
      </c>
      <c r="B31" s="34" t="s">
        <v>112</v>
      </c>
      <c r="C31" s="33">
        <v>30000</v>
      </c>
      <c r="D31" s="47">
        <v>4100</v>
      </c>
    </row>
    <row r="32" spans="1:4" ht="23.25">
      <c r="A32" s="32" t="s">
        <v>146</v>
      </c>
      <c r="B32" s="34"/>
      <c r="C32" s="33">
        <v>1000</v>
      </c>
      <c r="D32" s="47">
        <v>100</v>
      </c>
    </row>
    <row r="33" spans="1:4" ht="23.25">
      <c r="A33" s="36" t="s">
        <v>39</v>
      </c>
      <c r="B33" s="37"/>
      <c r="C33" s="38">
        <f>SUM(C24:C32)</f>
        <v>1077000</v>
      </c>
      <c r="D33" s="48">
        <f>SUM(D24:D32)</f>
        <v>85237</v>
      </c>
    </row>
    <row r="34" spans="1:4" ht="23.25">
      <c r="A34" s="35" t="s">
        <v>56</v>
      </c>
      <c r="B34" s="34"/>
      <c r="C34" s="33"/>
      <c r="D34" s="47"/>
    </row>
    <row r="35" spans="1:4" ht="23.25">
      <c r="A35" s="32" t="s">
        <v>64</v>
      </c>
      <c r="B35" s="34" t="s">
        <v>44</v>
      </c>
      <c r="C35" s="33">
        <v>168000</v>
      </c>
      <c r="D35" s="47"/>
    </row>
    <row r="36" spans="1:4" ht="23.25">
      <c r="A36" s="36" t="s">
        <v>39</v>
      </c>
      <c r="B36" s="37"/>
      <c r="C36" s="38">
        <f>SUM(C35:C35)</f>
        <v>168000</v>
      </c>
      <c r="D36" s="48">
        <f>SUM(D35:D35)</f>
        <v>0</v>
      </c>
    </row>
    <row r="37" spans="1:4" ht="23.25">
      <c r="A37" s="35" t="s">
        <v>57</v>
      </c>
      <c r="B37" s="34"/>
      <c r="C37" s="33"/>
      <c r="D37" s="47"/>
    </row>
    <row r="38" spans="1:4" ht="23.25">
      <c r="A38" s="32" t="s">
        <v>70</v>
      </c>
      <c r="B38" s="34" t="s">
        <v>27</v>
      </c>
      <c r="C38" s="33">
        <v>450000</v>
      </c>
      <c r="D38" s="47"/>
    </row>
    <row r="39" spans="1:4" ht="23.25">
      <c r="A39" s="32" t="s">
        <v>68</v>
      </c>
      <c r="B39" s="34" t="s">
        <v>69</v>
      </c>
      <c r="C39" s="33">
        <v>31000</v>
      </c>
      <c r="D39" s="47">
        <v>51242.5</v>
      </c>
    </row>
    <row r="40" spans="1:4" ht="23.25">
      <c r="A40" s="36" t="s">
        <v>39</v>
      </c>
      <c r="B40" s="37"/>
      <c r="C40" s="38">
        <f>SUM(C38:C39)</f>
        <v>481000</v>
      </c>
      <c r="D40" s="48">
        <f>SUM(D38:D39)</f>
        <v>51242.5</v>
      </c>
    </row>
    <row r="41" spans="1:4" ht="23.25">
      <c r="A41" s="35" t="s">
        <v>58</v>
      </c>
      <c r="B41" s="34"/>
      <c r="C41" s="33"/>
      <c r="D41" s="63"/>
    </row>
    <row r="42" spans="1:4" ht="23.25">
      <c r="A42" s="35" t="s">
        <v>59</v>
      </c>
      <c r="B42" s="34"/>
      <c r="C42" s="33"/>
      <c r="D42" s="47"/>
    </row>
    <row r="43" spans="1:4" ht="23.25">
      <c r="A43" s="32" t="s">
        <v>90</v>
      </c>
      <c r="B43" s="34" t="s">
        <v>109</v>
      </c>
      <c r="C43" s="33">
        <v>13000000</v>
      </c>
      <c r="D43" s="47">
        <v>2204000</v>
      </c>
    </row>
    <row r="44" spans="1:4" ht="23.25">
      <c r="A44" s="36" t="s">
        <v>39</v>
      </c>
      <c r="B44" s="37"/>
      <c r="C44" s="38">
        <f>SUM(C43:C43)</f>
        <v>13000000</v>
      </c>
      <c r="D44" s="48">
        <f>SUM(D43:D43)</f>
        <v>2204000</v>
      </c>
    </row>
    <row r="45" spans="1:4" ht="23.25">
      <c r="A45" s="57" t="s">
        <v>149</v>
      </c>
      <c r="B45" s="37"/>
      <c r="C45" s="38"/>
      <c r="D45" s="48"/>
    </row>
    <row r="46" spans="1:4" ht="23.25">
      <c r="A46" s="62" t="s">
        <v>150</v>
      </c>
      <c r="B46" s="37"/>
      <c r="C46" s="56">
        <v>2000</v>
      </c>
      <c r="D46" s="48"/>
    </row>
    <row r="47" spans="1:4" ht="23.25">
      <c r="A47" s="36" t="s">
        <v>39</v>
      </c>
      <c r="B47" s="37"/>
      <c r="C47" s="38">
        <f>+C46</f>
        <v>2000</v>
      </c>
      <c r="D47" s="38">
        <f>+D46</f>
        <v>0</v>
      </c>
    </row>
    <row r="48" spans="1:4" ht="23.25">
      <c r="A48" s="36" t="s">
        <v>116</v>
      </c>
      <c r="B48" s="37"/>
      <c r="C48" s="38">
        <f>+C22+C33+C36+C40+C44+C47</f>
        <v>49800000</v>
      </c>
      <c r="D48" s="38">
        <f>+D22+D33+D36+D40+D44+D47</f>
        <v>4818740.07</v>
      </c>
    </row>
    <row r="49" spans="1:4" ht="32.25" customHeight="1">
      <c r="A49" s="59" t="s">
        <v>114</v>
      </c>
      <c r="B49" s="34"/>
      <c r="C49" s="33"/>
      <c r="D49" s="47"/>
    </row>
    <row r="50" spans="1:4" ht="23.25">
      <c r="A50" s="31" t="s">
        <v>115</v>
      </c>
      <c r="B50" s="34"/>
      <c r="C50" s="33"/>
      <c r="D50" s="47"/>
    </row>
    <row r="51" spans="1:4" ht="23.25">
      <c r="A51" s="17" t="s">
        <v>118</v>
      </c>
      <c r="B51" s="34" t="s">
        <v>110</v>
      </c>
      <c r="C51" s="33">
        <v>0</v>
      </c>
      <c r="D51" s="47"/>
    </row>
    <row r="52" spans="1:4" ht="23.25">
      <c r="A52" s="17" t="s">
        <v>117</v>
      </c>
      <c r="B52" s="34" t="s">
        <v>110</v>
      </c>
      <c r="C52" s="33">
        <v>0</v>
      </c>
      <c r="D52" s="47"/>
    </row>
    <row r="53" spans="1:4" ht="23.25">
      <c r="A53" s="32" t="s">
        <v>125</v>
      </c>
      <c r="B53" s="34" t="s">
        <v>110</v>
      </c>
      <c r="C53" s="33">
        <v>0</v>
      </c>
      <c r="D53" s="47"/>
    </row>
    <row r="54" spans="1:4" ht="23.25">
      <c r="A54" s="32" t="s">
        <v>126</v>
      </c>
      <c r="B54" s="34" t="s">
        <v>110</v>
      </c>
      <c r="C54" s="33">
        <v>0</v>
      </c>
      <c r="D54" s="47"/>
    </row>
    <row r="55" spans="1:4" ht="23.25">
      <c r="A55" s="32" t="s">
        <v>127</v>
      </c>
      <c r="B55" s="34" t="s">
        <v>110</v>
      </c>
      <c r="C55" s="33">
        <v>0</v>
      </c>
      <c r="D55" s="47"/>
    </row>
    <row r="56" spans="1:4" ht="23.25">
      <c r="A56" s="32" t="s">
        <v>135</v>
      </c>
      <c r="B56" s="34" t="s">
        <v>110</v>
      </c>
      <c r="C56" s="33">
        <v>0</v>
      </c>
      <c r="D56" s="47"/>
    </row>
    <row r="57" spans="1:4" ht="23.25">
      <c r="A57" s="32" t="s">
        <v>136</v>
      </c>
      <c r="B57" s="34" t="s">
        <v>110</v>
      </c>
      <c r="C57" s="33">
        <v>0</v>
      </c>
      <c r="D57" s="47"/>
    </row>
    <row r="58" spans="1:4" ht="23.25">
      <c r="A58" s="36" t="s">
        <v>39</v>
      </c>
      <c r="B58" s="37"/>
      <c r="C58" s="38">
        <f>SUM(C51:C55)</f>
        <v>0</v>
      </c>
      <c r="D58" s="48">
        <f>SUM(D51:D57)</f>
        <v>0</v>
      </c>
    </row>
    <row r="59" spans="1:4" ht="23.25">
      <c r="A59" s="36" t="s">
        <v>5</v>
      </c>
      <c r="B59" s="39"/>
      <c r="C59" s="38">
        <f>SUM(C48+C58)</f>
        <v>49800000</v>
      </c>
      <c r="D59" s="38">
        <f>SUM(D48+D58)</f>
        <v>4818740.07</v>
      </c>
    </row>
  </sheetData>
  <sheetProtection/>
  <mergeCells count="3">
    <mergeCell ref="A1:D1"/>
    <mergeCell ref="A2:D2"/>
    <mergeCell ref="A3:D3"/>
  </mergeCells>
  <printOptions/>
  <pageMargins left="0.35433070866141736" right="0.15748031496062992" top="0.71" bottom="0.54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36.57421875" style="3" customWidth="1"/>
    <col min="2" max="4" width="15.28125" style="3" customWidth="1"/>
    <col min="5" max="5" width="9.140625" style="3" customWidth="1"/>
    <col min="6" max="6" width="17.140625" style="3" customWidth="1"/>
    <col min="7" max="16384" width="9.140625" style="3" customWidth="1"/>
  </cols>
  <sheetData>
    <row r="1" spans="1:4" ht="23.25">
      <c r="A1" s="150" t="s">
        <v>36</v>
      </c>
      <c r="B1" s="150"/>
      <c r="C1" s="150"/>
      <c r="D1" s="150"/>
    </row>
    <row r="2" spans="1:4" ht="23.25">
      <c r="A2" s="150" t="s">
        <v>60</v>
      </c>
      <c r="B2" s="150"/>
      <c r="C2" s="150"/>
      <c r="D2" s="150"/>
    </row>
    <row r="3" spans="1:4" ht="23.25">
      <c r="A3" s="150" t="s">
        <v>191</v>
      </c>
      <c r="B3" s="150"/>
      <c r="C3" s="150"/>
      <c r="D3" s="150"/>
    </row>
    <row r="4" spans="1:4" ht="23.25">
      <c r="A4" s="152" t="s">
        <v>121</v>
      </c>
      <c r="B4" s="152"/>
      <c r="C4" s="152"/>
      <c r="D4" s="152"/>
    </row>
    <row r="5" spans="1:4" ht="33.75" customHeight="1">
      <c r="A5" s="29" t="s">
        <v>0</v>
      </c>
      <c r="B5" s="29" t="s">
        <v>61</v>
      </c>
      <c r="C5" s="29" t="s">
        <v>62</v>
      </c>
      <c r="D5" s="29" t="s">
        <v>63</v>
      </c>
    </row>
    <row r="6" spans="1:4" ht="23.25">
      <c r="A6" s="61" t="s">
        <v>141</v>
      </c>
      <c r="B6" s="33"/>
      <c r="C6" s="33"/>
      <c r="D6" s="33"/>
    </row>
    <row r="7" spans="1:4" ht="23.25">
      <c r="A7" s="32" t="s">
        <v>13</v>
      </c>
      <c r="B7" s="33">
        <f>103703.89+82.28</f>
        <v>103786.17</v>
      </c>
      <c r="C7" s="33">
        <v>103703.89</v>
      </c>
      <c r="D7" s="33">
        <f>SUM(B7-C7)</f>
        <v>82.27999999999884</v>
      </c>
    </row>
    <row r="8" spans="1:4" ht="23.25">
      <c r="A8" s="32" t="s">
        <v>71</v>
      </c>
      <c r="B8" s="33">
        <v>1209744</v>
      </c>
      <c r="C8" s="33"/>
      <c r="D8" s="33">
        <f>SUM(B8-C8)</f>
        <v>1209744</v>
      </c>
    </row>
    <row r="9" spans="1:4" ht="23.25">
      <c r="A9" s="32" t="s">
        <v>3</v>
      </c>
      <c r="B9" s="33">
        <f>30754.1+129.55</f>
        <v>30883.649999999998</v>
      </c>
      <c r="C9" s="33"/>
      <c r="D9" s="33">
        <f>SUM(B9-C9)</f>
        <v>30883.649999999998</v>
      </c>
    </row>
    <row r="10" spans="1:4" ht="23.25">
      <c r="A10" s="32" t="s">
        <v>4</v>
      </c>
      <c r="B10" s="33">
        <f>36904.92+155.46</f>
        <v>37060.38</v>
      </c>
      <c r="C10" s="33"/>
      <c r="D10" s="33">
        <f>SUM(B10-C10)</f>
        <v>37060.38</v>
      </c>
    </row>
    <row r="11" spans="1:4" ht="23.25">
      <c r="A11" s="32"/>
      <c r="B11" s="33"/>
      <c r="C11" s="33"/>
      <c r="D11" s="33"/>
    </row>
    <row r="12" spans="1:4" ht="23.25">
      <c r="A12" s="40"/>
      <c r="B12" s="41"/>
      <c r="C12" s="41"/>
      <c r="D12" s="41"/>
    </row>
    <row r="13" spans="1:4" ht="24" thickBot="1">
      <c r="A13" s="42" t="s">
        <v>39</v>
      </c>
      <c r="B13" s="43">
        <f>SUM(B6:B12)</f>
        <v>1381474.1999999997</v>
      </c>
      <c r="C13" s="43">
        <f>SUM(C6:C12)</f>
        <v>103703.89</v>
      </c>
      <c r="D13" s="43">
        <f>SUM(D6:D12)</f>
        <v>1277770.3099999998</v>
      </c>
    </row>
    <row r="14" ht="24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showGridLines="0" zoomScalePageLayoutView="0" workbookViewId="0" topLeftCell="A1">
      <selection activeCell="B6" sqref="B6"/>
    </sheetView>
  </sheetViews>
  <sheetFormatPr defaultColWidth="9.140625" defaultRowHeight="21.75"/>
  <cols>
    <col min="1" max="1" width="8.7109375" style="3" customWidth="1"/>
    <col min="2" max="2" width="77.421875" style="3" customWidth="1"/>
    <col min="3" max="3" width="17.57421875" style="53" customWidth="1"/>
    <col min="4" max="4" width="16.140625" style="3" customWidth="1"/>
    <col min="5" max="5" width="12.7109375" style="7" bestFit="1" customWidth="1"/>
    <col min="6" max="16384" width="9.140625" style="3" customWidth="1"/>
  </cols>
  <sheetData>
    <row r="1" spans="1:4" ht="23.25">
      <c r="A1" s="150" t="s">
        <v>36</v>
      </c>
      <c r="B1" s="150"/>
      <c r="C1" s="150"/>
      <c r="D1" s="58"/>
    </row>
    <row r="2" spans="1:4" ht="23.25">
      <c r="A2" s="150" t="s">
        <v>60</v>
      </c>
      <c r="B2" s="150"/>
      <c r="C2" s="150"/>
      <c r="D2" s="58"/>
    </row>
    <row r="3" spans="1:4" ht="23.25">
      <c r="A3" s="150" t="s">
        <v>190</v>
      </c>
      <c r="B3" s="150"/>
      <c r="C3" s="150"/>
      <c r="D3" s="58"/>
    </row>
    <row r="4" spans="1:4" ht="23.25">
      <c r="A4" s="4" t="s">
        <v>75</v>
      </c>
      <c r="B4" s="5"/>
      <c r="C4" s="52"/>
      <c r="D4" s="5"/>
    </row>
    <row r="5" spans="1:5" ht="23.25">
      <c r="A5" s="6" t="s">
        <v>108</v>
      </c>
      <c r="D5" s="5"/>
      <c r="E5" s="54"/>
    </row>
    <row r="6" spans="1:4" s="68" customFormat="1" ht="21">
      <c r="A6" s="65">
        <v>1</v>
      </c>
      <c r="B6" s="66" t="s">
        <v>151</v>
      </c>
      <c r="C6" s="67">
        <v>32751.91</v>
      </c>
      <c r="D6" s="67"/>
    </row>
    <row r="7" spans="1:4" s="68" customFormat="1" ht="21">
      <c r="A7" s="65">
        <v>2</v>
      </c>
      <c r="B7" s="66" t="s">
        <v>152</v>
      </c>
      <c r="C7" s="67">
        <v>40091.09</v>
      </c>
      <c r="D7" s="67"/>
    </row>
    <row r="8" spans="1:4" s="68" customFormat="1" ht="21">
      <c r="A8" s="65">
        <v>3</v>
      </c>
      <c r="B8" s="66" t="s">
        <v>153</v>
      </c>
      <c r="C8" s="67">
        <v>99634.64</v>
      </c>
      <c r="D8" s="67"/>
    </row>
    <row r="9" spans="1:4" s="68" customFormat="1" ht="21">
      <c r="A9" s="65">
        <v>4</v>
      </c>
      <c r="B9" s="66" t="s">
        <v>154</v>
      </c>
      <c r="C9" s="67">
        <v>39659.65</v>
      </c>
      <c r="D9" s="67"/>
    </row>
    <row r="10" spans="1:4" s="68" customFormat="1" ht="21">
      <c r="A10" s="65">
        <v>5</v>
      </c>
      <c r="B10" s="66" t="s">
        <v>155</v>
      </c>
      <c r="C10" s="67">
        <v>11401.5</v>
      </c>
      <c r="D10" s="67"/>
    </row>
    <row r="11" spans="1:4" s="68" customFormat="1" ht="21">
      <c r="A11" s="65">
        <v>6</v>
      </c>
      <c r="B11" s="66" t="s">
        <v>156</v>
      </c>
      <c r="C11" s="67">
        <v>30675</v>
      </c>
      <c r="D11" s="67"/>
    </row>
    <row r="12" spans="1:4" s="68" customFormat="1" ht="21">
      <c r="A12" s="65">
        <v>7</v>
      </c>
      <c r="B12" s="66" t="s">
        <v>157</v>
      </c>
      <c r="C12" s="67">
        <v>129807.88</v>
      </c>
      <c r="D12" s="67"/>
    </row>
    <row r="13" spans="1:5" s="68" customFormat="1" ht="21">
      <c r="A13" s="65">
        <v>8</v>
      </c>
      <c r="B13" s="66" t="s">
        <v>158</v>
      </c>
      <c r="C13" s="67">
        <v>37376.54</v>
      </c>
      <c r="D13" s="67"/>
      <c r="E13" s="67"/>
    </row>
    <row r="14" spans="1:5" s="68" customFormat="1" ht="21">
      <c r="A14" s="65">
        <v>9</v>
      </c>
      <c r="B14" s="66" t="s">
        <v>159</v>
      </c>
      <c r="C14" s="67">
        <v>65618.92</v>
      </c>
      <c r="D14" s="67"/>
      <c r="E14" s="67"/>
    </row>
    <row r="15" spans="1:5" s="68" customFormat="1" ht="21">
      <c r="A15" s="65">
        <v>10</v>
      </c>
      <c r="B15" s="66" t="s">
        <v>160</v>
      </c>
      <c r="C15" s="67">
        <v>79381.44</v>
      </c>
      <c r="D15" s="67"/>
      <c r="E15" s="67"/>
    </row>
    <row r="16" spans="1:5" s="68" customFormat="1" ht="21">
      <c r="A16" s="65">
        <v>11</v>
      </c>
      <c r="B16" s="66" t="s">
        <v>161</v>
      </c>
      <c r="C16" s="67">
        <v>20400.83</v>
      </c>
      <c r="D16" s="67"/>
      <c r="E16" s="67"/>
    </row>
    <row r="17" spans="1:5" s="68" customFormat="1" ht="21">
      <c r="A17" s="65">
        <v>12</v>
      </c>
      <c r="B17" s="66" t="s">
        <v>162</v>
      </c>
      <c r="C17" s="67">
        <v>37549.19</v>
      </c>
      <c r="D17" s="67"/>
      <c r="E17" s="67"/>
    </row>
    <row r="18" spans="1:5" s="68" customFormat="1" ht="21">
      <c r="A18" s="65">
        <v>13</v>
      </c>
      <c r="B18" s="66" t="s">
        <v>163</v>
      </c>
      <c r="C18" s="67">
        <v>29770.93</v>
      </c>
      <c r="D18" s="67"/>
      <c r="E18" s="67"/>
    </row>
    <row r="19" spans="1:5" s="68" customFormat="1" ht="21">
      <c r="A19" s="65">
        <v>14</v>
      </c>
      <c r="B19" s="66" t="s">
        <v>164</v>
      </c>
      <c r="C19" s="69">
        <v>25875.35</v>
      </c>
      <c r="D19" s="69"/>
      <c r="E19" s="69"/>
    </row>
    <row r="20" spans="1:5" s="68" customFormat="1" ht="21">
      <c r="A20" s="65">
        <v>15</v>
      </c>
      <c r="B20" s="66" t="s">
        <v>165</v>
      </c>
      <c r="C20" s="69">
        <v>47437.34</v>
      </c>
      <c r="D20" s="69"/>
      <c r="E20" s="69"/>
    </row>
    <row r="21" spans="1:5" s="68" customFormat="1" ht="21">
      <c r="A21" s="65">
        <v>16</v>
      </c>
      <c r="B21" s="66" t="s">
        <v>166</v>
      </c>
      <c r="C21" s="69">
        <v>57444.85</v>
      </c>
      <c r="D21" s="69"/>
      <c r="E21" s="69"/>
    </row>
    <row r="22" spans="1:5" s="68" customFormat="1" ht="21">
      <c r="A22" s="65">
        <v>17</v>
      </c>
      <c r="B22" s="66" t="s">
        <v>167</v>
      </c>
      <c r="C22" s="69">
        <v>7797.72</v>
      </c>
      <c r="D22" s="69"/>
      <c r="E22" s="69"/>
    </row>
    <row r="23" spans="1:5" s="68" customFormat="1" ht="21">
      <c r="A23" s="65">
        <v>18</v>
      </c>
      <c r="B23" s="66" t="s">
        <v>168</v>
      </c>
      <c r="C23" s="69">
        <v>34728.41</v>
      </c>
      <c r="D23" s="69">
        <f>SUM(C6:C39)</f>
        <v>1630964.0900000003</v>
      </c>
      <c r="E23" s="69"/>
    </row>
    <row r="24" spans="1:5" s="68" customFormat="1" ht="21">
      <c r="A24" s="65">
        <v>19</v>
      </c>
      <c r="B24" s="66" t="s">
        <v>169</v>
      </c>
      <c r="C24" s="69">
        <v>84993.64</v>
      </c>
      <c r="D24" s="69"/>
      <c r="E24" s="69"/>
    </row>
    <row r="25" spans="1:5" s="70" customFormat="1" ht="21">
      <c r="A25" s="65">
        <v>20</v>
      </c>
      <c r="B25" s="66" t="s">
        <v>170</v>
      </c>
      <c r="C25" s="69">
        <v>36525.38</v>
      </c>
      <c r="D25" s="153"/>
      <c r="E25" s="69"/>
    </row>
    <row r="26" spans="1:5" s="70" customFormat="1" ht="21">
      <c r="A26" s="65">
        <v>21</v>
      </c>
      <c r="B26" s="66" t="s">
        <v>171</v>
      </c>
      <c r="C26" s="69">
        <v>35350.05</v>
      </c>
      <c r="D26" s="153"/>
      <c r="E26" s="69"/>
    </row>
    <row r="27" spans="1:5" s="70" customFormat="1" ht="21">
      <c r="A27" s="65">
        <v>22</v>
      </c>
      <c r="B27" s="66" t="s">
        <v>172</v>
      </c>
      <c r="C27" s="69">
        <v>15009.18</v>
      </c>
      <c r="D27" s="71"/>
      <c r="E27" s="69"/>
    </row>
    <row r="28" spans="1:5" s="70" customFormat="1" ht="21">
      <c r="A28" s="65">
        <v>23</v>
      </c>
      <c r="B28" s="66" t="s">
        <v>173</v>
      </c>
      <c r="C28" s="69">
        <v>24803.22</v>
      </c>
      <c r="D28" s="71"/>
      <c r="E28" s="69"/>
    </row>
    <row r="29" spans="1:5" s="70" customFormat="1" ht="21">
      <c r="A29" s="65">
        <v>24</v>
      </c>
      <c r="B29" s="66" t="s">
        <v>174</v>
      </c>
      <c r="C29" s="69">
        <v>32231.58</v>
      </c>
      <c r="D29" s="71"/>
      <c r="E29" s="69"/>
    </row>
    <row r="30" spans="1:5" s="70" customFormat="1" ht="21">
      <c r="A30" s="65">
        <v>25</v>
      </c>
      <c r="B30" s="66" t="s">
        <v>175</v>
      </c>
      <c r="C30" s="69">
        <v>49816.28</v>
      </c>
      <c r="D30" s="71"/>
      <c r="E30" s="69"/>
    </row>
    <row r="31" spans="1:5" s="70" customFormat="1" ht="21">
      <c r="A31" s="65">
        <v>26</v>
      </c>
      <c r="B31" s="66" t="s">
        <v>176</v>
      </c>
      <c r="C31" s="69">
        <v>91316.48</v>
      </c>
      <c r="D31" s="71"/>
      <c r="E31" s="69"/>
    </row>
    <row r="32" spans="1:5" s="70" customFormat="1" ht="21">
      <c r="A32" s="65">
        <v>27</v>
      </c>
      <c r="B32" s="66" t="s">
        <v>177</v>
      </c>
      <c r="C32" s="69">
        <v>39618.37</v>
      </c>
      <c r="D32" s="71"/>
      <c r="E32" s="69"/>
    </row>
    <row r="33" spans="1:5" s="70" customFormat="1" ht="21">
      <c r="A33" s="65">
        <v>28</v>
      </c>
      <c r="B33" s="66" t="s">
        <v>178</v>
      </c>
      <c r="C33" s="69">
        <v>46172.36</v>
      </c>
      <c r="D33" s="71"/>
      <c r="E33" s="69"/>
    </row>
    <row r="34" spans="1:5" s="70" customFormat="1" ht="21">
      <c r="A34" s="65">
        <v>29</v>
      </c>
      <c r="B34" s="66" t="s">
        <v>179</v>
      </c>
      <c r="C34" s="69">
        <v>41495.26</v>
      </c>
      <c r="D34" s="71"/>
      <c r="E34" s="69"/>
    </row>
    <row r="35" spans="1:5" s="70" customFormat="1" ht="21">
      <c r="A35" s="65">
        <v>30</v>
      </c>
      <c r="B35" s="66" t="s">
        <v>180</v>
      </c>
      <c r="C35" s="69">
        <v>44745.89</v>
      </c>
      <c r="D35" s="71"/>
      <c r="E35" s="69"/>
    </row>
    <row r="36" spans="1:5" s="70" customFormat="1" ht="21">
      <c r="A36" s="65">
        <v>31</v>
      </c>
      <c r="B36" s="66" t="s">
        <v>181</v>
      </c>
      <c r="C36" s="69">
        <v>40961.21</v>
      </c>
      <c r="D36" s="71"/>
      <c r="E36" s="69"/>
    </row>
    <row r="37" spans="1:5" s="70" customFormat="1" ht="21">
      <c r="A37" s="65">
        <v>32</v>
      </c>
      <c r="B37" s="66" t="s">
        <v>182</v>
      </c>
      <c r="C37" s="69">
        <v>7450.44</v>
      </c>
      <c r="D37" s="71"/>
      <c r="E37" s="69"/>
    </row>
    <row r="38" spans="1:5" s="70" customFormat="1" ht="21">
      <c r="A38" s="65">
        <v>33</v>
      </c>
      <c r="B38" s="66" t="s">
        <v>183</v>
      </c>
      <c r="C38" s="69">
        <v>68702.44</v>
      </c>
      <c r="D38" s="71"/>
      <c r="E38" s="69"/>
    </row>
    <row r="39" spans="1:5" s="70" customFormat="1" ht="21">
      <c r="A39" s="65">
        <v>34</v>
      </c>
      <c r="B39" s="66" t="s">
        <v>184</v>
      </c>
      <c r="C39" s="69">
        <v>144369.12</v>
      </c>
      <c r="D39" s="71"/>
      <c r="E39" s="69"/>
    </row>
    <row r="40" spans="1:5" s="70" customFormat="1" ht="21">
      <c r="A40" s="65">
        <v>35</v>
      </c>
      <c r="B40" s="66" t="s">
        <v>185</v>
      </c>
      <c r="C40" s="69">
        <v>223760.79</v>
      </c>
      <c r="D40" s="71"/>
      <c r="E40" s="69"/>
    </row>
    <row r="41" spans="1:5" s="70" customFormat="1" ht="21">
      <c r="A41" s="65">
        <v>36</v>
      </c>
      <c r="B41" s="66" t="s">
        <v>186</v>
      </c>
      <c r="C41" s="69">
        <v>287931.1</v>
      </c>
      <c r="D41" s="71">
        <f>SUM(C40:C42)</f>
        <v>1231000</v>
      </c>
      <c r="E41" s="69"/>
    </row>
    <row r="42" spans="1:5" s="70" customFormat="1" ht="21">
      <c r="A42" s="65">
        <v>37</v>
      </c>
      <c r="B42" s="66" t="s">
        <v>187</v>
      </c>
      <c r="C42" s="69">
        <v>719308.11</v>
      </c>
      <c r="D42" s="71"/>
      <c r="E42" s="69"/>
    </row>
    <row r="43" spans="1:5" s="70" customFormat="1" ht="21">
      <c r="A43" s="65">
        <v>38</v>
      </c>
      <c r="B43" s="66" t="s">
        <v>188</v>
      </c>
      <c r="C43" s="69">
        <v>143372.4</v>
      </c>
      <c r="D43" s="69">
        <f>SUM(C43:C44)</f>
        <v>155548.4</v>
      </c>
      <c r="E43" s="69"/>
    </row>
    <row r="44" spans="1:4" s="70" customFormat="1" ht="21">
      <c r="A44" s="65">
        <v>39</v>
      </c>
      <c r="B44" s="66" t="s">
        <v>189</v>
      </c>
      <c r="C44" s="69">
        <v>12176</v>
      </c>
      <c r="D44" s="69"/>
    </row>
    <row r="45" spans="2:5" s="70" customFormat="1" ht="21.75" thickBot="1">
      <c r="B45" s="72" t="s">
        <v>5</v>
      </c>
      <c r="C45" s="73">
        <f>SUM(C6:C44)</f>
        <v>3017512.49</v>
      </c>
      <c r="D45" s="74"/>
      <c r="E45" s="75"/>
    </row>
    <row r="46" spans="2:4" s="70" customFormat="1" ht="21.75" thickTop="1">
      <c r="B46" s="76"/>
      <c r="C46" s="69"/>
      <c r="D46" s="69"/>
    </row>
    <row r="47" spans="2:4" s="70" customFormat="1" ht="21">
      <c r="B47" s="76"/>
      <c r="C47" s="69"/>
      <c r="D47" s="69"/>
    </row>
    <row r="48" spans="2:4" s="70" customFormat="1" ht="21">
      <c r="B48" s="76"/>
      <c r="C48" s="69"/>
      <c r="D48" s="69"/>
    </row>
    <row r="49" spans="2:4" s="70" customFormat="1" ht="21">
      <c r="B49" s="76"/>
      <c r="C49" s="69"/>
      <c r="D49" s="69"/>
    </row>
    <row r="50" spans="2:4" s="70" customFormat="1" ht="21">
      <c r="B50" s="76"/>
      <c r="C50" s="69"/>
      <c r="D50" s="69"/>
    </row>
    <row r="51" spans="2:4" s="70" customFormat="1" ht="21">
      <c r="B51" s="76"/>
      <c r="C51" s="69"/>
      <c r="D51" s="69"/>
    </row>
    <row r="52" spans="3:4" s="70" customFormat="1" ht="21">
      <c r="C52" s="69"/>
      <c r="D52" s="69"/>
    </row>
    <row r="53" spans="3:4" s="70" customFormat="1" ht="21">
      <c r="C53" s="69"/>
      <c r="D53" s="69"/>
    </row>
    <row r="54" spans="3:4" s="70" customFormat="1" ht="21">
      <c r="C54" s="69"/>
      <c r="D54" s="69"/>
    </row>
    <row r="55" spans="3:4" s="70" customFormat="1" ht="21">
      <c r="C55" s="69"/>
      <c r="D55" s="69"/>
    </row>
    <row r="56" spans="3:4" s="70" customFormat="1" ht="21">
      <c r="C56" s="69"/>
      <c r="D56" s="69"/>
    </row>
    <row r="57" spans="3:4" s="70" customFormat="1" ht="21">
      <c r="C57" s="69"/>
      <c r="D57" s="69"/>
    </row>
    <row r="58" spans="3:4" s="70" customFormat="1" ht="21">
      <c r="C58" s="69"/>
      <c r="D58" s="69"/>
    </row>
    <row r="59" spans="3:4" s="70" customFormat="1" ht="21">
      <c r="C59" s="69"/>
      <c r="D59" s="69"/>
    </row>
    <row r="60" spans="3:4" s="70" customFormat="1" ht="21">
      <c r="C60" s="69"/>
      <c r="D60" s="69"/>
    </row>
    <row r="61" spans="3:4" s="70" customFormat="1" ht="21">
      <c r="C61" s="69"/>
      <c r="D61" s="69"/>
    </row>
  </sheetData>
  <sheetProtection/>
  <mergeCells count="4">
    <mergeCell ref="A1:C1"/>
    <mergeCell ref="A2:C2"/>
    <mergeCell ref="A3:C3"/>
    <mergeCell ref="D25:D26"/>
  </mergeCells>
  <printOptions/>
  <pageMargins left="0.81" right="0.2" top="0.82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17" sqref="A17"/>
    </sheetView>
  </sheetViews>
  <sheetFormatPr defaultColWidth="9.140625" defaultRowHeight="21.75"/>
  <cols>
    <col min="1" max="1" width="12.28125" style="3" customWidth="1"/>
    <col min="2" max="2" width="61.8515625" style="3" customWidth="1"/>
    <col min="3" max="3" width="16.28125" style="3" customWidth="1"/>
    <col min="4" max="4" width="11.28125" style="3" bestFit="1" customWidth="1"/>
    <col min="5" max="16384" width="9.140625" style="3" customWidth="1"/>
  </cols>
  <sheetData>
    <row r="1" spans="1:3" ht="23.25">
      <c r="A1" s="150" t="s">
        <v>36</v>
      </c>
      <c r="B1" s="150"/>
      <c r="C1" s="150"/>
    </row>
    <row r="2" spans="1:3" ht="23.25">
      <c r="A2" s="150" t="s">
        <v>60</v>
      </c>
      <c r="B2" s="150"/>
      <c r="C2" s="150"/>
    </row>
    <row r="3" spans="1:3" ht="23.25">
      <c r="A3" s="150" t="s">
        <v>190</v>
      </c>
      <c r="B3" s="150"/>
      <c r="C3" s="150"/>
    </row>
    <row r="4" spans="1:3" ht="23.25">
      <c r="A4" s="4" t="s">
        <v>99</v>
      </c>
      <c r="B4" s="5"/>
      <c r="C4" s="5"/>
    </row>
    <row r="5" spans="1:3" ht="23.25">
      <c r="A5" s="6" t="s">
        <v>107</v>
      </c>
      <c r="C5" s="7"/>
    </row>
    <row r="6" spans="1:3" ht="23.25">
      <c r="A6" s="6"/>
      <c r="B6" s="70" t="s">
        <v>89</v>
      </c>
      <c r="C6" s="69">
        <v>1619663</v>
      </c>
    </row>
    <row r="7" spans="1:3" ht="24" thickBot="1">
      <c r="A7" s="6"/>
      <c r="B7" s="49" t="s">
        <v>5</v>
      </c>
      <c r="C7" s="50">
        <f>SUM(C6:C6)</f>
        <v>1619663</v>
      </c>
    </row>
    <row r="8" spans="1:3" ht="24" thickTop="1">
      <c r="A8" s="6"/>
      <c r="C8" s="7"/>
    </row>
    <row r="9" spans="1:3" ht="23.25">
      <c r="A9" s="6"/>
      <c r="C9" s="7"/>
    </row>
    <row r="10" spans="1:3" ht="23.25">
      <c r="A10" s="6"/>
      <c r="C10" s="7"/>
    </row>
    <row r="11" spans="1:3" ht="23.25">
      <c r="A11" s="6"/>
      <c r="C11" s="7"/>
    </row>
    <row r="12" spans="1:3" ht="23.25">
      <c r="A12" s="6"/>
      <c r="C12" s="7"/>
    </row>
    <row r="13" spans="1:3" ht="23.25">
      <c r="A13" s="6"/>
      <c r="C13" s="7"/>
    </row>
    <row r="14" spans="1:3" ht="23.25">
      <c r="A14" s="6"/>
      <c r="C14" s="7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sKzXP</cp:lastModifiedBy>
  <cp:lastPrinted>2011-11-10T08:28:03Z</cp:lastPrinted>
  <dcterms:created xsi:type="dcterms:W3CDTF">2004-08-31T04:38:21Z</dcterms:created>
  <dcterms:modified xsi:type="dcterms:W3CDTF">2012-02-10T03:46:52Z</dcterms:modified>
  <cp:category/>
  <cp:version/>
  <cp:contentType/>
  <cp:contentStatus/>
</cp:coreProperties>
</file>