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55" windowWidth="5385" windowHeight="5385" tabRatio="966" activeTab="0"/>
  </bookViews>
  <sheets>
    <sheet name="งบทดลอง" sheetId="1" r:id="rId1"/>
    <sheet name="หมายเหตุ1" sheetId="2" r:id="rId2"/>
    <sheet name="หมายเหตุ2" sheetId="3" r:id="rId3"/>
    <sheet name="หมายเหตุ3" sheetId="4" r:id="rId4"/>
    <sheet name="หมายเหตุ4" sheetId="5" r:id="rId5"/>
  </sheets>
  <definedNames>
    <definedName name="_xlnm.Print_Area" localSheetId="0">'งบทดลอง'!$A$1:$C$55</definedName>
    <definedName name="_xlnm.Print_Titles" localSheetId="0">'งบทดลอง'!$1:$4</definedName>
    <definedName name="_xlnm.Print_Titles" localSheetId="1">'หมายเหตุ1'!$1:$5</definedName>
  </definedNames>
  <calcPr fullCalcOnLoad="1"/>
</workbook>
</file>

<file path=xl/sharedStrings.xml><?xml version="1.0" encoding="utf-8"?>
<sst xmlns="http://schemas.openxmlformats.org/spreadsheetml/2006/main" count="182" uniqueCount="157">
  <si>
    <t>รายการ</t>
  </si>
  <si>
    <t>เดบิท</t>
  </si>
  <si>
    <t>เครดิต</t>
  </si>
  <si>
    <t>ค่าใช้จ่าย  5%</t>
  </si>
  <si>
    <t>ส่วนลด  6  %</t>
  </si>
  <si>
    <t>**รวมทั้งสิ้น**</t>
  </si>
  <si>
    <t>รายจ่ายงบกลาง</t>
  </si>
  <si>
    <t>ค่าจ้างประจำ</t>
  </si>
  <si>
    <t>ค่าตอบแทน</t>
  </si>
  <si>
    <t>ค่าใช้สอย</t>
  </si>
  <si>
    <t>ค่าวัสดุ</t>
  </si>
  <si>
    <t>สาธารณูปโภค</t>
  </si>
  <si>
    <t>เงินอุดหนุน</t>
  </si>
  <si>
    <t>ภาษีหัก  ณ  ที่จ่าย</t>
  </si>
  <si>
    <t>ค่าที่ดินและสิ่งก่อสร้าง</t>
  </si>
  <si>
    <t>ลูกหนี้เงินยืมงบประมาณ</t>
  </si>
  <si>
    <t>เงินสะสม</t>
  </si>
  <si>
    <t>0102</t>
  </si>
  <si>
    <t>0101</t>
  </si>
  <si>
    <t>0103</t>
  </si>
  <si>
    <t>1006</t>
  </si>
  <si>
    <t>1005</t>
  </si>
  <si>
    <t>1002</t>
  </si>
  <si>
    <t>0137</t>
  </si>
  <si>
    <t>0125</t>
  </si>
  <si>
    <t>0146</t>
  </si>
  <si>
    <t>0126</t>
  </si>
  <si>
    <t>0302</t>
  </si>
  <si>
    <t>1004</t>
  </si>
  <si>
    <t>องค์การบริหารส่วนตำบลปากช่อง  อำเภอปากช่อง  จังหวัดนครราชสีมา</t>
  </si>
  <si>
    <t>งบทดลอง</t>
  </si>
  <si>
    <t>ชื่อบัญชี</t>
  </si>
  <si>
    <t xml:space="preserve">             -   โปรดทราบ</t>
  </si>
  <si>
    <t>1009</t>
  </si>
  <si>
    <t>1011</t>
  </si>
  <si>
    <t>1013</t>
  </si>
  <si>
    <t>องค์การบริหารส่วนตำบลปากช่อง</t>
  </si>
  <si>
    <t>ครุภัณฑ์</t>
  </si>
  <si>
    <t>เงินกู้โครงการเศรษฐกิจชุมชน</t>
  </si>
  <si>
    <t>รวม</t>
  </si>
  <si>
    <t>หมวดภาษีอากร</t>
  </si>
  <si>
    <t>ประมาณการ</t>
  </si>
  <si>
    <t>หมวดค่าธรรมเนียม  ค่าปรับและใบอนุญาต</t>
  </si>
  <si>
    <t xml:space="preserve">                                                                       -    ทราบ</t>
  </si>
  <si>
    <t>0203</t>
  </si>
  <si>
    <t>รหัสบัญชี</t>
  </si>
  <si>
    <t>เงินทุนสำรองเงินสะสม</t>
  </si>
  <si>
    <t xml:space="preserve">           -   เพื่อโปรดทราบ</t>
  </si>
  <si>
    <t>ลูกหนี้เงินยืมเงินสะสม</t>
  </si>
  <si>
    <t>0141</t>
  </si>
  <si>
    <t>เงินสด</t>
  </si>
  <si>
    <t>รายรับจริงประกอบงบทดลองและรายงานรับ-จ่ายเงินสด</t>
  </si>
  <si>
    <t>รับจริง</t>
  </si>
  <si>
    <t>(1)   ภาษีโรงเรือนและที่ดิน</t>
  </si>
  <si>
    <t>(2)   ภาษีบำรุงท้องที่</t>
  </si>
  <si>
    <t>(3)   ภาษีป้าย</t>
  </si>
  <si>
    <t>หมวดรายได้จากทรัพย์สิน</t>
  </si>
  <si>
    <t>หมวดรายได้เบ็ดเตล็ด</t>
  </si>
  <si>
    <t>รายได้ที่รัฐบาลอุดหนุนให้องค์กรปกครองส่วนท้องถิ่น</t>
  </si>
  <si>
    <t>หมวดเงินอุดหนุน</t>
  </si>
  <si>
    <t>รายละเอียด  ประกอบงบทดลองและรายงานรับ-จ่ายเงินสด</t>
  </si>
  <si>
    <t>รับ</t>
  </si>
  <si>
    <t>จ่าย</t>
  </si>
  <si>
    <t>คงเหลือ</t>
  </si>
  <si>
    <t>(1)   ดอกเบี้ยเงินฝากธนาคาร</t>
  </si>
  <si>
    <t>รายรับ  (หมายเหตุ  1)</t>
  </si>
  <si>
    <t>เงินรับฝาก  (หมายเหตุ  2)</t>
  </si>
  <si>
    <t>รายจ่ายค้างจ่าย  (หมายเหตุ  3)</t>
  </si>
  <si>
    <t>(2)   รายได้เบ็ดเตล็ดอื่น  ๆ</t>
  </si>
  <si>
    <t>0307</t>
  </si>
  <si>
    <t>(1)   ค่าขายแบบแปลน</t>
  </si>
  <si>
    <t>เงินรับฝากประกันสัญญา</t>
  </si>
  <si>
    <t>1016</t>
  </si>
  <si>
    <t>(4)   ภาษีมูลค่าเพิ่ม (1ใน9)</t>
  </si>
  <si>
    <t>หมายเหตุ 1</t>
  </si>
  <si>
    <t>หมายเหตุ  3</t>
  </si>
  <si>
    <t>เงินเดือน</t>
  </si>
  <si>
    <t>1010</t>
  </si>
  <si>
    <t>(6)   ภาษีธุรกิจเฉพาะ</t>
  </si>
  <si>
    <t>(7)   ภาษีสุรา</t>
  </si>
  <si>
    <t>(8)   ภาษีสรรพสามิต</t>
  </si>
  <si>
    <t>(9)   ค่าภาคหลวงและค่าธรรมเนียมป่าไม้</t>
  </si>
  <si>
    <t xml:space="preserve">  -     รายได้ที่รัฐบาลจัดสรรให้</t>
  </si>
  <si>
    <t xml:space="preserve">  -     รายได้ที่จัดเก็บเอง</t>
  </si>
  <si>
    <t xml:space="preserve">                    (นางสุภาวดี  หลาบอินทร์)</t>
  </si>
  <si>
    <t xml:space="preserve">                        หัวหน้าส่วนการคลัง</t>
  </si>
  <si>
    <t xml:space="preserve">                    (นายคมสรรค์  หวังกั้นกลาง)</t>
  </si>
  <si>
    <t xml:space="preserve">                        ปลัด อบต.ปากช่อง</t>
  </si>
  <si>
    <t>ค่าจ้างชั่วคราว</t>
  </si>
  <si>
    <t>ค่าตอบแทนอื่นเป็นกรณีพิเศษแก่พนักงานส่วนตำบลและลูกจ้าง</t>
  </si>
  <si>
    <t>(1)   เงินอุดหนุนทั่วไป</t>
  </si>
  <si>
    <r>
      <t>เรียน</t>
    </r>
    <r>
      <rPr>
        <sz val="16"/>
        <rFont val="Angsana New"/>
        <family val="1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</si>
  <si>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Angsana New"/>
        <family val="1"/>
      </rPr>
      <t xml:space="preserve">    นายกองค์การบริหารส่วนตำบลปากช่อง</t>
    </r>
  </si>
  <si>
    <r>
      <t xml:space="preserve">คำสั่ง </t>
    </r>
    <r>
      <rPr>
        <sz val="16"/>
        <rFont val="Angsana New"/>
        <family val="1"/>
      </rPr>
      <t xml:space="preserve">  นายกองค์การบริหารส่วนตำบลปากช่อง</t>
    </r>
  </si>
  <si>
    <r>
      <t>(5)   ภาษีมูลค่าเพิ่ม</t>
    </r>
    <r>
      <rPr>
        <sz val="14"/>
        <rFont val="Angsana New"/>
        <family val="1"/>
      </rPr>
      <t>(ตาม พ.ร.บ.กำหนดแผนและขั้นตอนการกระจายอำนาจให้แก่ อปท.)</t>
    </r>
  </si>
  <si>
    <t>(10) ค่าภาคหลวงแร่</t>
  </si>
  <si>
    <t>(11) ค่าภาคหลวงปิโตรเลียม</t>
  </si>
  <si>
    <t>(12) ค่าธรรมเนียมจดทะเบียนสิทธิและนิติกรรมที่ดิน</t>
  </si>
  <si>
    <t>(13) ค่าธรรมเนียมน้ำบาดาลและใช้น้ำบาดาล</t>
  </si>
  <si>
    <t>หมายเหตุ  4</t>
  </si>
  <si>
    <t>(1)   ค่าธรรมเนียมเกี่ยวกับการควบคุมอาคาร</t>
  </si>
  <si>
    <t>(2)   รายได้ค่าธรรมเนียมเก็บขยะมูลฝอย</t>
  </si>
  <si>
    <t>(3)   รายได้ค่าปรับผู้กระทำผิดกฎหมายจราจรทางบก</t>
  </si>
  <si>
    <t>(4)   ค่าปรับ(ภาษีบำรุงท้องที่)</t>
  </si>
  <si>
    <t>(6)   ใบอนุญาตเกี่ยวกับการควบคุมอาคาร</t>
  </si>
  <si>
    <t>ลูกหนี้รายได้ค้างรับ</t>
  </si>
  <si>
    <t>รายจ่ายรอจ่าย  (หมายเหตุ  4)</t>
  </si>
  <si>
    <r>
      <t>รายจ่ายรอจ่าย</t>
    </r>
    <r>
      <rPr>
        <sz val="16"/>
        <rFont val="Angsana New"/>
        <family val="1"/>
      </rPr>
      <t xml:space="preserve">  </t>
    </r>
  </si>
  <si>
    <r>
      <t>รายจ่ายค้างจ่าย</t>
    </r>
    <r>
      <rPr>
        <sz val="16"/>
        <rFont val="Angsana New"/>
        <family val="1"/>
      </rPr>
      <t xml:space="preserve">  </t>
    </r>
  </si>
  <si>
    <t>2000</t>
  </si>
  <si>
    <t>3000</t>
  </si>
  <si>
    <t>0140</t>
  </si>
  <si>
    <t>0148</t>
  </si>
  <si>
    <t>(5)   ค่าปรับผิดสัญญา</t>
  </si>
  <si>
    <t>รายได้ที่รัฐบาลอุดหนุนให้โดยระบุวัตถุประสงค์</t>
  </si>
  <si>
    <t xml:space="preserve">  -     หมวดเงินอุดหนุนเฉพาะกิจ</t>
  </si>
  <si>
    <t>**รวมประมาณการ**</t>
  </si>
  <si>
    <t>(2)  เงินอุดหนุนเฉพาะกิจ (เบี้ยยังชีพสูงอายุ)</t>
  </si>
  <si>
    <t>(1)  เงินอุดหนุนเฉพาะกิจ (สวัสดิการทางสังคมให้แก่คนพิการ/ทุพลภาพ)</t>
  </si>
  <si>
    <t>เงินอุดหนุนเฉพาะกิจ (เบี้ยยังชีพสูงอายุ)</t>
  </si>
  <si>
    <t>เงินอุดหนุนทั่วไปภายใต้แผนปฏิบัติการไทยเข้มแข็ง  2555</t>
  </si>
  <si>
    <t>หมายเหตุ 2</t>
  </si>
  <si>
    <t>เงินอุดหนุนเฉพาะกิจสนับสนุน ศพด. (ค่าตอบแทนครูฯ)</t>
  </si>
  <si>
    <t>เงินอุดหนุนเฉพาะกิจสนับสนุน ศพด. (ค่าครองชีพชั่วคราว)</t>
  </si>
  <si>
    <t>เงินอุดหนุนเฉพาะกิจสนับสนุน ศพด. (เงินสมทบประกันสังคม)</t>
  </si>
  <si>
    <t>(3)  เงินอุดหนุนเฉพาะกิจสนับสนุน ศพด. (ค่าตอบแทนครูฯ)</t>
  </si>
  <si>
    <t>(4)  เงินอุดหนุนเฉพาะกิจสนับสนุน ศพด. (ค่าครองชีพชั่วคราว)</t>
  </si>
  <si>
    <t>(5)  เงินอุดหนุนเฉพาะกิจสนับสนุน ศพด. (เงินสมทบประกันสังคม)</t>
  </si>
  <si>
    <t>เงินฝากธนาคารบัญชีกระแสรายวัน - ธ.กรุงไทย(303-6-03249-5)</t>
  </si>
  <si>
    <t>เงินฝากธนาคารบัญชีออมทรัพย์ - ธ.กรุงไทย(303-0-28709-2)</t>
  </si>
  <si>
    <t>เงินฝากธนาคารบัญชีออมทรัพย์ - ธกส.(621-2-31766-8)</t>
  </si>
  <si>
    <t>เงินฝากธนาคารบัญชีออมทรัพย์ - ธกส.(621-2-39743-4)</t>
  </si>
  <si>
    <t>เงินฝากธนาคารบัญชีฝากประจำ - ธ.กรุงไทย(303-2-13416-1)</t>
  </si>
  <si>
    <t>เงินฝากธนาคาบัญชีรออมทรัพย์  - ธกส.(621-2-63479-3)</t>
  </si>
  <si>
    <t>เงินอุดหนุนเฉพาะกิจสนับสนุน ศพด. (ทุนการศึกษา)</t>
  </si>
  <si>
    <t>(6)  เงินอุดหนุนเฉพาะกิจสนับสนุน ศพด. (ทุนการศึกษา)</t>
  </si>
  <si>
    <t>(7)  เงินอุดหนุนเฉพาะกิจ(ค่าวัสดุการศึกษา ศูนย์พัฒนาเด็กเล็ก)</t>
  </si>
  <si>
    <t>เงินอุดหนุนเฉพาะกิจ  (วัสดุการศึกษา ศพด.)</t>
  </si>
  <si>
    <t>(นายคมสรรค์   หวังกั้นกลาง)</t>
  </si>
  <si>
    <t xml:space="preserve">       ปฏิบัติหน้าที่นายกองค์การบริหารส่วนตำบลปากช่อง</t>
  </si>
  <si>
    <t>เงินรับฝาก</t>
  </si>
  <si>
    <t>0144</t>
  </si>
  <si>
    <t>(7)  ค่าธรรมเนียมจดทะเบียนพาณิชย์</t>
  </si>
  <si>
    <t>(5)   ค่าใบอนุญาตจัดตั้งสถานที่จำหน่ายอาหารหรือสถานที่สะสมอาหารในอาคารฯ</t>
  </si>
  <si>
    <t>(6)   ค่าใบอนุญาตให้ใช้สถานที่ประกอบกิจการที่เป็นอันตรายต่อสุขภาพ</t>
  </si>
  <si>
    <t>รายได้จากทุน</t>
  </si>
  <si>
    <t>(1)  ค่าขายทอดตลาด</t>
  </si>
  <si>
    <t>โครงการก่อสร้างถนน ค.ส.ล. ม. 3 (บริเวณ ซ.4 บ้านนางพรวน)</t>
  </si>
  <si>
    <t>โครงการก่อสร้างถนน ค.ส.ล. ม. 12 (บริเวณบ้านนายสว่าง)</t>
  </si>
  <si>
    <t>โครงการก่อสร้างถนน ค.ส.ล. ม. 17 (บริเวณ ซ.สถานธรรม)</t>
  </si>
  <si>
    <t xml:space="preserve">ค่าอาหารเสริม(นม)โรงเรียน </t>
  </si>
  <si>
    <t>ค่าอาหารเสริม(นม)ศูนย์พัฒนาเด็กเล็ก</t>
  </si>
  <si>
    <t>ณ.  วันที่   30   พฤศจิกายน    2554</t>
  </si>
  <si>
    <t>วันที่  30  พฤศจิกายน   2554</t>
  </si>
  <si>
    <t>วันที่   30  พฤศจิกายน  2554</t>
  </si>
  <si>
    <t>เงินอุดหนุนเฉพาะกิจ (เบี้ยยังชีพทุพลภาพ)</t>
  </si>
  <si>
    <t>ปลัด องค์การบริหารส่วนตำบลปากช่อง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</si>
</sst>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44">
    <font>
      <sz val="14"/>
      <name val="Cordia New"/>
      <family val="0"/>
    </font>
    <font>
      <sz val="11"/>
      <color indexed="8"/>
      <name val="Tahoma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u val="single"/>
      <sz val="16"/>
      <name val="Angsana New"/>
      <family val="1"/>
    </font>
    <font>
      <sz val="14"/>
      <name val="Angsana New"/>
      <family val="1"/>
    </font>
    <font>
      <sz val="16"/>
      <color indexed="60"/>
      <name val="Angsana New"/>
      <family val="1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C0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/>
      <right/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/>
      <top style="thin">
        <color indexed="12"/>
      </top>
      <bottom style="thin">
        <color indexed="12"/>
      </bottom>
    </border>
    <border>
      <left style="thin">
        <color indexed="12"/>
      </left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/>
      <top style="thin">
        <color indexed="12"/>
      </top>
      <bottom/>
    </border>
    <border>
      <left style="thin"/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>
        <color indexed="12"/>
      </right>
      <top/>
      <bottom/>
    </border>
    <border>
      <left style="thin"/>
      <right style="thin">
        <color indexed="12"/>
      </right>
      <top style="thin">
        <color indexed="12"/>
      </top>
      <bottom style="double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43" fontId="2" fillId="0" borderId="0" xfId="36" applyFont="1" applyAlignment="1">
      <alignment/>
    </xf>
    <xf numFmtId="0" fontId="3" fillId="0" borderId="0" xfId="0" applyFont="1" applyAlignment="1">
      <alignment horizontal="center"/>
    </xf>
    <xf numFmtId="43" fontId="2" fillId="0" borderId="0" xfId="36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3" fontId="2" fillId="0" borderId="11" xfId="0" applyNumberFormat="1" applyFont="1" applyBorder="1" applyAlignment="1">
      <alignment horizontal="center"/>
    </xf>
    <xf numFmtId="43" fontId="2" fillId="0" borderId="11" xfId="36" applyFont="1" applyBorder="1" applyAlignment="1">
      <alignment horizontal="center"/>
    </xf>
    <xf numFmtId="0" fontId="2" fillId="0" borderId="11" xfId="0" applyFont="1" applyBorder="1" applyAlignment="1">
      <alignment/>
    </xf>
    <xf numFmtId="43" fontId="2" fillId="0" borderId="0" xfId="0" applyNumberFormat="1" applyFont="1" applyAlignment="1">
      <alignment/>
    </xf>
    <xf numFmtId="43" fontId="3" fillId="0" borderId="12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87" fontId="2" fillId="0" borderId="0" xfId="0" applyNumberFormat="1" applyFont="1" applyAlignment="1">
      <alignment/>
    </xf>
    <xf numFmtId="0" fontId="3" fillId="0" borderId="0" xfId="0" applyFont="1" applyAlignment="1">
      <alignment/>
    </xf>
    <xf numFmtId="43" fontId="2" fillId="0" borderId="0" xfId="36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43" fontId="3" fillId="0" borderId="10" xfId="36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43" fontId="2" fillId="0" borderId="11" xfId="36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3" fontId="3" fillId="0" borderId="10" xfId="36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43" fontId="2" fillId="0" borderId="14" xfId="36" applyFont="1" applyBorder="1" applyAlignment="1">
      <alignment/>
    </xf>
    <xf numFmtId="0" fontId="3" fillId="0" borderId="12" xfId="0" applyFont="1" applyBorder="1" applyAlignment="1">
      <alignment horizontal="center"/>
    </xf>
    <xf numFmtId="43" fontId="3" fillId="0" borderId="12" xfId="36" applyFont="1" applyBorder="1" applyAlignment="1">
      <alignment/>
    </xf>
    <xf numFmtId="43" fontId="3" fillId="0" borderId="15" xfId="36" applyFont="1" applyBorder="1" applyAlignment="1">
      <alignment horizontal="center" vertical="center"/>
    </xf>
    <xf numFmtId="43" fontId="2" fillId="0" borderId="16" xfId="36" applyFont="1" applyBorder="1" applyAlignment="1">
      <alignment/>
    </xf>
    <xf numFmtId="43" fontId="3" fillId="0" borderId="15" xfId="36" applyFont="1" applyBorder="1" applyAlignment="1">
      <alignment/>
    </xf>
    <xf numFmtId="0" fontId="3" fillId="0" borderId="0" xfId="0" applyFont="1" applyBorder="1" applyAlignment="1">
      <alignment horizontal="center"/>
    </xf>
    <xf numFmtId="43" fontId="3" fillId="0" borderId="17" xfId="36" applyFont="1" applyBorder="1" applyAlignment="1">
      <alignment/>
    </xf>
    <xf numFmtId="0" fontId="2" fillId="0" borderId="18" xfId="0" applyFont="1" applyBorder="1" applyAlignment="1">
      <alignment/>
    </xf>
    <xf numFmtId="4" fontId="2" fillId="0" borderId="0" xfId="36" applyNumberFormat="1" applyFont="1" applyAlignment="1">
      <alignment horizontal="center"/>
    </xf>
    <xf numFmtId="4" fontId="2" fillId="0" borderId="0" xfId="36" applyNumberFormat="1" applyFont="1" applyAlignment="1">
      <alignment/>
    </xf>
    <xf numFmtId="17" fontId="2" fillId="0" borderId="0" xfId="36" applyNumberFormat="1" applyFont="1" applyAlignment="1">
      <alignment horizontal="center"/>
    </xf>
    <xf numFmtId="0" fontId="2" fillId="0" borderId="19" xfId="0" applyFont="1" applyBorder="1" applyAlignment="1">
      <alignment/>
    </xf>
    <xf numFmtId="43" fontId="2" fillId="0" borderId="10" xfId="36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20" xfId="0" applyFont="1" applyBorder="1" applyAlignment="1">
      <alignment/>
    </xf>
    <xf numFmtId="43" fontId="43" fillId="0" borderId="11" xfId="36" applyFont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43" fontId="2" fillId="0" borderId="21" xfId="36" applyFont="1" applyBorder="1" applyAlignment="1">
      <alignment/>
    </xf>
    <xf numFmtId="43" fontId="2" fillId="0" borderId="0" xfId="36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wrapText="1" shrinkToFit="1"/>
    </xf>
    <xf numFmtId="43" fontId="8" fillId="0" borderId="0" xfId="36" applyFont="1" applyBorder="1" applyAlignment="1">
      <alignment/>
    </xf>
    <xf numFmtId="0" fontId="8" fillId="0" borderId="0" xfId="0" applyFont="1" applyBorder="1" applyAlignment="1">
      <alignment/>
    </xf>
    <xf numFmtId="43" fontId="8" fillId="0" borderId="0" xfId="36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43" fontId="9" fillId="0" borderId="17" xfId="36" applyFont="1" applyBorder="1" applyAlignment="1">
      <alignment/>
    </xf>
    <xf numFmtId="43" fontId="9" fillId="0" borderId="0" xfId="36" applyFont="1" applyBorder="1" applyAlignment="1">
      <alignment/>
    </xf>
    <xf numFmtId="43" fontId="8" fillId="0" borderId="0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43" fontId="43" fillId="0" borderId="0" xfId="36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43" fillId="0" borderId="2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showGridLines="0" tabSelected="1" zoomScalePageLayoutView="0" workbookViewId="0" topLeftCell="A1">
      <selection activeCell="A2" sqref="A2:C2"/>
    </sheetView>
  </sheetViews>
  <sheetFormatPr defaultColWidth="9.140625" defaultRowHeight="21.75"/>
  <cols>
    <col min="1" max="1" width="58.140625" style="8" customWidth="1"/>
    <col min="2" max="2" width="20.57421875" style="8" customWidth="1"/>
    <col min="3" max="4" width="20.421875" style="8" customWidth="1"/>
    <col min="5" max="5" width="16.140625" style="7" customWidth="1"/>
    <col min="6" max="6" width="14.421875" style="8" customWidth="1"/>
    <col min="7" max="13" width="12.8515625" style="8" customWidth="1"/>
    <col min="14" max="16384" width="9.140625" style="8" customWidth="1"/>
  </cols>
  <sheetData>
    <row r="1" spans="1:4" ht="23.25">
      <c r="A1" s="77" t="s">
        <v>29</v>
      </c>
      <c r="B1" s="77"/>
      <c r="C1" s="77"/>
      <c r="D1" s="6"/>
    </row>
    <row r="2" spans="1:13" ht="23.25">
      <c r="A2" s="77" t="s">
        <v>30</v>
      </c>
      <c r="B2" s="77"/>
      <c r="C2" s="77"/>
      <c r="D2" s="6"/>
      <c r="H2" s="78"/>
      <c r="I2" s="78"/>
      <c r="J2" s="77"/>
      <c r="K2" s="77"/>
      <c r="L2" s="77"/>
      <c r="M2" s="77"/>
    </row>
    <row r="3" spans="1:13" ht="23.25">
      <c r="A3" s="78" t="s">
        <v>152</v>
      </c>
      <c r="B3" s="78"/>
      <c r="C3" s="78"/>
      <c r="D3" s="9"/>
      <c r="F3" s="80"/>
      <c r="G3" s="80"/>
      <c r="H3" s="78"/>
      <c r="I3" s="78"/>
      <c r="J3" s="77"/>
      <c r="K3" s="77"/>
      <c r="L3" s="77"/>
      <c r="M3" s="77"/>
    </row>
    <row r="4" spans="1:13" ht="23.25">
      <c r="A4" s="70" t="s">
        <v>31</v>
      </c>
      <c r="B4" s="10" t="s">
        <v>1</v>
      </c>
      <c r="C4" s="10" t="s">
        <v>2</v>
      </c>
      <c r="D4" s="9"/>
      <c r="F4" s="6"/>
      <c r="G4" s="6"/>
      <c r="H4" s="9"/>
      <c r="I4" s="9"/>
      <c r="J4" s="6"/>
      <c r="K4" s="6"/>
      <c r="L4" s="6"/>
      <c r="M4" s="6"/>
    </row>
    <row r="5" spans="1:13" ht="23.25">
      <c r="A5" s="71" t="s">
        <v>50</v>
      </c>
      <c r="B5" s="11"/>
      <c r="C5" s="12"/>
      <c r="D5" s="58"/>
      <c r="F5" s="6"/>
      <c r="G5" s="6"/>
      <c r="H5" s="9"/>
      <c r="I5" s="9"/>
      <c r="J5" s="6"/>
      <c r="K5" s="6"/>
      <c r="L5" s="6"/>
      <c r="M5" s="6"/>
    </row>
    <row r="6" spans="1:10" ht="23.25">
      <c r="A6" s="49" t="s">
        <v>128</v>
      </c>
      <c r="B6" s="12">
        <v>3479300.16</v>
      </c>
      <c r="C6" s="12"/>
      <c r="D6" s="58"/>
      <c r="F6" s="14">
        <v>1530308.06</v>
      </c>
      <c r="G6" s="7"/>
      <c r="H6" s="7"/>
      <c r="I6" s="7"/>
      <c r="J6" s="7"/>
    </row>
    <row r="7" spans="1:10" ht="23.25">
      <c r="A7" s="49" t="s">
        <v>129</v>
      </c>
      <c r="B7" s="12">
        <v>17463407.6</v>
      </c>
      <c r="C7" s="12"/>
      <c r="D7" s="58"/>
      <c r="J7" s="7"/>
    </row>
    <row r="8" spans="1:10" ht="23.25">
      <c r="A8" s="49" t="s">
        <v>130</v>
      </c>
      <c r="B8" s="12">
        <v>921355.1</v>
      </c>
      <c r="C8" s="12"/>
      <c r="D8" s="58"/>
      <c r="F8" s="14">
        <v>646703.89</v>
      </c>
      <c r="G8" s="7"/>
      <c r="J8" s="7"/>
    </row>
    <row r="9" spans="1:10" ht="23.25">
      <c r="A9" s="49" t="s">
        <v>131</v>
      </c>
      <c r="B9" s="12">
        <v>2148715.23</v>
      </c>
      <c r="C9" s="12"/>
      <c r="D9" s="58"/>
      <c r="G9" s="7"/>
      <c r="H9" s="7"/>
      <c r="I9" s="7"/>
      <c r="J9" s="7"/>
    </row>
    <row r="10" spans="1:10" ht="23.25">
      <c r="A10" s="45" t="s">
        <v>133</v>
      </c>
      <c r="B10" s="12">
        <v>45465.67</v>
      </c>
      <c r="C10" s="12"/>
      <c r="D10" s="58"/>
      <c r="G10" s="7"/>
      <c r="H10" s="7"/>
      <c r="I10" s="7"/>
      <c r="J10" s="7"/>
    </row>
    <row r="11" spans="1:10" ht="23.25">
      <c r="A11" s="49" t="s">
        <v>132</v>
      </c>
      <c r="B11" s="12">
        <v>14667202.8</v>
      </c>
      <c r="C11" s="12"/>
      <c r="D11" s="58"/>
      <c r="G11" s="7"/>
      <c r="H11" s="7"/>
      <c r="I11" s="7"/>
      <c r="J11" s="7"/>
    </row>
    <row r="12" spans="1:10" ht="23.25">
      <c r="A12" s="72" t="s">
        <v>6</v>
      </c>
      <c r="B12" s="12">
        <v>69589</v>
      </c>
      <c r="C12" s="12"/>
      <c r="D12" s="58"/>
      <c r="F12" s="14"/>
      <c r="J12" s="7"/>
    </row>
    <row r="13" spans="1:10" ht="23.25">
      <c r="A13" s="72" t="s">
        <v>76</v>
      </c>
      <c r="B13" s="12">
        <v>611900</v>
      </c>
      <c r="C13" s="12"/>
      <c r="D13" s="58"/>
      <c r="F13" s="14"/>
      <c r="J13" s="7"/>
    </row>
    <row r="14" spans="1:10" ht="23.25">
      <c r="A14" s="72" t="s">
        <v>7</v>
      </c>
      <c r="B14" s="12">
        <v>123920</v>
      </c>
      <c r="C14" s="12"/>
      <c r="D14" s="58"/>
      <c r="F14" s="14"/>
      <c r="G14" s="7"/>
      <c r="H14" s="7"/>
      <c r="I14" s="7"/>
      <c r="J14" s="7"/>
    </row>
    <row r="15" spans="1:10" ht="23.25">
      <c r="A15" s="72" t="s">
        <v>88</v>
      </c>
      <c r="B15" s="12">
        <v>584120</v>
      </c>
      <c r="C15" s="12"/>
      <c r="D15" s="58"/>
      <c r="F15" s="14"/>
      <c r="G15" s="7"/>
      <c r="H15" s="7"/>
      <c r="I15" s="7"/>
      <c r="J15" s="7"/>
    </row>
    <row r="16" spans="1:10" ht="23.25">
      <c r="A16" s="72" t="s">
        <v>8</v>
      </c>
      <c r="B16" s="12">
        <v>41868</v>
      </c>
      <c r="C16" s="12"/>
      <c r="D16" s="58"/>
      <c r="F16" s="14"/>
      <c r="G16" s="7"/>
      <c r="H16" s="7"/>
      <c r="I16" s="7"/>
      <c r="J16" s="7"/>
    </row>
    <row r="17" spans="1:10" ht="23.25">
      <c r="A17" s="72" t="s">
        <v>9</v>
      </c>
      <c r="B17" s="12">
        <v>546263.5</v>
      </c>
      <c r="C17" s="12"/>
      <c r="D17" s="58"/>
      <c r="F17" s="14"/>
      <c r="G17" s="7"/>
      <c r="H17" s="7"/>
      <c r="I17" s="7"/>
      <c r="J17" s="7"/>
    </row>
    <row r="18" spans="1:10" ht="23.25">
      <c r="A18" s="72" t="s">
        <v>10</v>
      </c>
      <c r="B18" s="12">
        <v>65200.6</v>
      </c>
      <c r="C18" s="12"/>
      <c r="D18" s="58"/>
      <c r="F18" s="14"/>
      <c r="G18" s="7"/>
      <c r="H18" s="7"/>
      <c r="I18" s="7"/>
      <c r="J18" s="7"/>
    </row>
    <row r="19" spans="1:10" ht="23.25">
      <c r="A19" s="72" t="s">
        <v>11</v>
      </c>
      <c r="B19" s="12">
        <v>44696.9</v>
      </c>
      <c r="C19" s="12"/>
      <c r="D19" s="58"/>
      <c r="F19" s="14"/>
      <c r="G19" s="7"/>
      <c r="H19" s="7"/>
      <c r="I19" s="7"/>
      <c r="J19" s="7"/>
    </row>
    <row r="20" spans="1:10" ht="23.25">
      <c r="A20" s="72" t="s">
        <v>12</v>
      </c>
      <c r="B20" s="12">
        <v>269412</v>
      </c>
      <c r="C20" s="12"/>
      <c r="D20" s="58"/>
      <c r="F20" s="14"/>
      <c r="G20" s="7"/>
      <c r="H20" s="7"/>
      <c r="I20" s="7"/>
      <c r="J20" s="7"/>
    </row>
    <row r="21" spans="1:10" ht="23.25">
      <c r="A21" s="72" t="s">
        <v>37</v>
      </c>
      <c r="B21" s="12"/>
      <c r="C21" s="12"/>
      <c r="D21" s="58"/>
      <c r="F21" s="14"/>
      <c r="G21" s="7"/>
      <c r="H21" s="7"/>
      <c r="I21" s="7"/>
      <c r="J21" s="7"/>
    </row>
    <row r="22" spans="1:10" ht="23.25">
      <c r="A22" s="72" t="s">
        <v>14</v>
      </c>
      <c r="B22" s="12"/>
      <c r="C22" s="12"/>
      <c r="D22" s="58"/>
      <c r="F22" s="14"/>
      <c r="J22" s="7"/>
    </row>
    <row r="23" spans="1:10" ht="23.25">
      <c r="A23" s="72" t="s">
        <v>15</v>
      </c>
      <c r="B23" s="12">
        <v>280000</v>
      </c>
      <c r="C23" s="12"/>
      <c r="D23" s="58"/>
      <c r="F23" s="14"/>
      <c r="J23" s="7"/>
    </row>
    <row r="24" spans="1:10" ht="23.25">
      <c r="A24" s="72" t="s">
        <v>105</v>
      </c>
      <c r="B24" s="54">
        <v>1111140</v>
      </c>
      <c r="C24" s="12"/>
      <c r="D24" s="58"/>
      <c r="J24" s="7"/>
    </row>
    <row r="25" spans="1:10" ht="23.25">
      <c r="A25" s="72" t="s">
        <v>16</v>
      </c>
      <c r="B25" s="12"/>
      <c r="C25" s="12">
        <v>10900102.85</v>
      </c>
      <c r="D25" s="58"/>
      <c r="F25" s="8">
        <v>647</v>
      </c>
      <c r="J25" s="7"/>
    </row>
    <row r="26" spans="1:10" ht="23.25">
      <c r="A26" s="72" t="s">
        <v>48</v>
      </c>
      <c r="B26" s="58"/>
      <c r="C26" s="12"/>
      <c r="D26" s="58"/>
      <c r="F26" s="8">
        <v>1000</v>
      </c>
      <c r="J26" s="7"/>
    </row>
    <row r="27" spans="1:10" ht="23.25">
      <c r="A27" s="72" t="s">
        <v>46</v>
      </c>
      <c r="C27" s="54">
        <v>18444866.39</v>
      </c>
      <c r="D27" s="69"/>
      <c r="J27" s="7"/>
    </row>
    <row r="28" spans="1:10" ht="23.25">
      <c r="A28" s="72" t="s">
        <v>38</v>
      </c>
      <c r="B28" s="12"/>
      <c r="C28" s="54">
        <v>2148715.23</v>
      </c>
      <c r="D28" s="69"/>
      <c r="J28" s="7"/>
    </row>
    <row r="29" spans="1:10" ht="23.25">
      <c r="A29" s="72" t="s">
        <v>119</v>
      </c>
      <c r="B29" s="12">
        <v>1465500</v>
      </c>
      <c r="C29" s="12"/>
      <c r="D29" s="58"/>
      <c r="J29" s="7"/>
    </row>
    <row r="30" spans="1:10" ht="23.25">
      <c r="A30" s="45" t="s">
        <v>155</v>
      </c>
      <c r="B30" s="12">
        <v>178000</v>
      </c>
      <c r="C30" s="12"/>
      <c r="D30" s="58"/>
      <c r="J30" s="7"/>
    </row>
    <row r="31" spans="1:10" ht="23.25">
      <c r="A31" s="73" t="s">
        <v>120</v>
      </c>
      <c r="B31" s="12"/>
      <c r="C31" s="12"/>
      <c r="D31" s="58"/>
      <c r="J31" s="7"/>
    </row>
    <row r="32" spans="1:10" ht="23.25">
      <c r="A32" s="73" t="s">
        <v>122</v>
      </c>
      <c r="B32" s="12"/>
      <c r="C32" s="12"/>
      <c r="D32" s="58"/>
      <c r="J32" s="7"/>
    </row>
    <row r="33" spans="1:10" ht="23.25">
      <c r="A33" s="73" t="s">
        <v>123</v>
      </c>
      <c r="B33" s="12"/>
      <c r="C33" s="12"/>
      <c r="D33" s="58"/>
      <c r="J33" s="7"/>
    </row>
    <row r="34" spans="1:10" ht="23.25">
      <c r="A34" s="73" t="s">
        <v>124</v>
      </c>
      <c r="B34" s="12"/>
      <c r="C34" s="12"/>
      <c r="D34" s="58"/>
      <c r="J34" s="7"/>
    </row>
    <row r="35" spans="1:10" ht="23.25">
      <c r="A35" s="73" t="s">
        <v>137</v>
      </c>
      <c r="B35" s="12"/>
      <c r="C35" s="12"/>
      <c r="D35" s="58"/>
      <c r="J35" s="7"/>
    </row>
    <row r="36" spans="1:10" ht="23.25">
      <c r="A36" s="73" t="s">
        <v>134</v>
      </c>
      <c r="B36" s="12"/>
      <c r="C36" s="12"/>
      <c r="D36" s="58"/>
      <c r="J36" s="7"/>
    </row>
    <row r="37" spans="1:10" ht="23.25">
      <c r="A37" s="74" t="s">
        <v>65</v>
      </c>
      <c r="B37" s="54"/>
      <c r="C37" s="54">
        <f>SUM(หมายเหตุ1!D59)</f>
        <v>8472421.68</v>
      </c>
      <c r="D37" s="69"/>
      <c r="G37" s="7"/>
      <c r="H37" s="7"/>
      <c r="I37" s="7"/>
      <c r="J37" s="7"/>
    </row>
    <row r="38" spans="1:10" ht="23.25">
      <c r="A38" s="74" t="s">
        <v>66</v>
      </c>
      <c r="B38" s="54"/>
      <c r="C38" s="54">
        <f>SUM(หมายเหตุ2!D13)</f>
        <v>1144739.01</v>
      </c>
      <c r="D38" s="69"/>
      <c r="G38" s="7"/>
      <c r="H38" s="7"/>
      <c r="I38" s="7"/>
      <c r="J38" s="7"/>
    </row>
    <row r="39" spans="1:10" ht="23.25">
      <c r="A39" s="74" t="s">
        <v>67</v>
      </c>
      <c r="B39" s="54"/>
      <c r="C39" s="54">
        <f>+หมายเหตุ3!C11</f>
        <v>1386548.4</v>
      </c>
      <c r="D39" s="69"/>
      <c r="G39" s="7"/>
      <c r="H39" s="7"/>
      <c r="I39" s="7"/>
      <c r="J39" s="7"/>
    </row>
    <row r="40" spans="1:10" ht="23.25">
      <c r="A40" s="74" t="s">
        <v>106</v>
      </c>
      <c r="B40" s="54"/>
      <c r="C40" s="54">
        <f>SUM(หมายเหตุ4!C7)</f>
        <v>1619663</v>
      </c>
      <c r="D40" s="69"/>
      <c r="G40" s="7"/>
      <c r="H40" s="7"/>
      <c r="I40" s="7"/>
      <c r="J40" s="7"/>
    </row>
    <row r="41" spans="1:6" ht="24" thickBot="1">
      <c r="A41" s="75" t="s">
        <v>5</v>
      </c>
      <c r="B41" s="15">
        <f>SUM(B5:B40)</f>
        <v>44117056.56</v>
      </c>
      <c r="C41" s="15">
        <f>SUM(C5:C40)</f>
        <v>44117056.56</v>
      </c>
      <c r="D41" s="16"/>
      <c r="F41" s="14"/>
    </row>
    <row r="42" spans="1:4" ht="24" thickTop="1">
      <c r="A42" s="9"/>
      <c r="B42" s="16"/>
      <c r="C42" s="16">
        <f>SUM(B41-C41)</f>
        <v>0</v>
      </c>
      <c r="D42" s="16"/>
    </row>
    <row r="43" spans="1:4" ht="23.25">
      <c r="A43" s="17"/>
      <c r="C43" s="18"/>
      <c r="D43" s="18"/>
    </row>
    <row r="44" spans="1:2" ht="23.25">
      <c r="A44" s="19" t="s">
        <v>91</v>
      </c>
      <c r="B44" s="19" t="s">
        <v>92</v>
      </c>
    </row>
    <row r="45" spans="1:2" ht="23.25">
      <c r="A45" s="8" t="s">
        <v>47</v>
      </c>
      <c r="B45" s="8" t="s">
        <v>32</v>
      </c>
    </row>
    <row r="46" ht="53.25" customHeight="1"/>
    <row r="47" spans="1:2" ht="23.25">
      <c r="A47" s="8" t="s">
        <v>84</v>
      </c>
      <c r="B47" s="8" t="s">
        <v>86</v>
      </c>
    </row>
    <row r="48" spans="1:2" ht="23.25">
      <c r="A48" s="8" t="s">
        <v>85</v>
      </c>
      <c r="B48" s="8" t="s">
        <v>87</v>
      </c>
    </row>
    <row r="50" spans="1:6" ht="23.25">
      <c r="A50" s="77" t="s">
        <v>93</v>
      </c>
      <c r="B50" s="77"/>
      <c r="C50" s="77"/>
      <c r="D50" s="6"/>
      <c r="E50" s="20"/>
      <c r="F50" s="21"/>
    </row>
    <row r="51" ht="23.25">
      <c r="A51" s="8" t="s">
        <v>43</v>
      </c>
    </row>
    <row r="52" ht="51" customHeight="1"/>
    <row r="53" spans="1:6" ht="23.25">
      <c r="A53" s="79" t="s">
        <v>138</v>
      </c>
      <c r="B53" s="79"/>
      <c r="C53" s="79"/>
      <c r="D53" s="21"/>
      <c r="E53" s="20"/>
      <c r="F53" s="21"/>
    </row>
    <row r="54" spans="1:6" ht="23.25">
      <c r="A54" s="79" t="s">
        <v>156</v>
      </c>
      <c r="B54" s="79"/>
      <c r="C54" s="79"/>
      <c r="D54" s="21"/>
      <c r="E54" s="20"/>
      <c r="F54" s="21"/>
    </row>
    <row r="55" spans="1:6" ht="23.25">
      <c r="A55" s="79" t="s">
        <v>139</v>
      </c>
      <c r="B55" s="79"/>
      <c r="C55" s="79"/>
      <c r="D55" s="21"/>
      <c r="E55" s="22"/>
      <c r="F55" s="22"/>
    </row>
    <row r="56" spans="1:6" ht="23.25">
      <c r="A56" s="79"/>
      <c r="B56" s="79"/>
      <c r="C56" s="79"/>
      <c r="D56" s="21"/>
      <c r="E56" s="20"/>
      <c r="F56" s="21"/>
    </row>
  </sheetData>
  <sheetProtection/>
  <mergeCells count="14">
    <mergeCell ref="A56:C56"/>
    <mergeCell ref="F3:G3"/>
    <mergeCell ref="A50:C50"/>
    <mergeCell ref="H2:I2"/>
    <mergeCell ref="H3:I3"/>
    <mergeCell ref="A53:C53"/>
    <mergeCell ref="A55:C55"/>
    <mergeCell ref="A54:C54"/>
    <mergeCell ref="J3:K3"/>
    <mergeCell ref="L3:M3"/>
    <mergeCell ref="J2:M2"/>
    <mergeCell ref="A1:C1"/>
    <mergeCell ref="A2:C2"/>
    <mergeCell ref="A3:C3"/>
  </mergeCells>
  <printOptions/>
  <pageMargins left="0.62" right="0.1968503937007874" top="0.46" bottom="0.27" header="0.25" footer="0.17"/>
  <pageSetup horizontalDpi="180" verticalDpi="180" orientation="portrait" paperSize="9" r:id="rId1"/>
  <headerFooter alignWithMargins="0">
    <oddHeader>&amp;R&amp;"Angsana New,ตัวหนา"หน้าที่ :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9"/>
  <sheetViews>
    <sheetView showGridLines="0" zoomScalePageLayoutView="0" workbookViewId="0" topLeftCell="A1">
      <selection activeCell="A10" sqref="A10"/>
    </sheetView>
  </sheetViews>
  <sheetFormatPr defaultColWidth="9.140625" defaultRowHeight="21.75"/>
  <cols>
    <col min="1" max="1" width="67.421875" style="1" customWidth="1"/>
    <col min="2" max="2" width="9.140625" style="1" customWidth="1"/>
    <col min="3" max="4" width="14.7109375" style="5" customWidth="1"/>
    <col min="5" max="5" width="11.00390625" style="1" bestFit="1" customWidth="1"/>
    <col min="6" max="6" width="13.00390625" style="1" customWidth="1"/>
    <col min="7" max="16384" width="9.140625" style="1" customWidth="1"/>
  </cols>
  <sheetData>
    <row r="1" spans="1:4" ht="23.25">
      <c r="A1" s="76" t="s">
        <v>36</v>
      </c>
      <c r="B1" s="76"/>
      <c r="C1" s="76"/>
      <c r="D1" s="76"/>
    </row>
    <row r="2" spans="1:4" ht="23.25">
      <c r="A2" s="76" t="s">
        <v>51</v>
      </c>
      <c r="B2" s="76"/>
      <c r="C2" s="76"/>
      <c r="D2" s="76"/>
    </row>
    <row r="3" spans="1:4" ht="23.25">
      <c r="A3" s="81" t="s">
        <v>153</v>
      </c>
      <c r="B3" s="81"/>
      <c r="C3" s="81"/>
      <c r="D3" s="81"/>
    </row>
    <row r="4" spans="1:4" ht="23.25">
      <c r="A4" s="23" t="s">
        <v>74</v>
      </c>
      <c r="B4" s="24"/>
      <c r="C4" s="24"/>
      <c r="D4" s="24"/>
    </row>
    <row r="5" spans="1:4" s="3" customFormat="1" ht="36.75" customHeight="1">
      <c r="A5" s="25" t="s">
        <v>0</v>
      </c>
      <c r="B5" s="25" t="s">
        <v>45</v>
      </c>
      <c r="C5" s="26" t="s">
        <v>41</v>
      </c>
      <c r="D5" s="40" t="s">
        <v>52</v>
      </c>
    </row>
    <row r="6" spans="1:4" ht="23.25">
      <c r="A6" s="27" t="s">
        <v>40</v>
      </c>
      <c r="B6" s="28"/>
      <c r="C6" s="29"/>
      <c r="D6" s="41"/>
    </row>
    <row r="7" spans="1:4" ht="23.25">
      <c r="A7" s="27" t="s">
        <v>83</v>
      </c>
      <c r="B7" s="28"/>
      <c r="C7" s="29"/>
      <c r="D7" s="41"/>
    </row>
    <row r="8" spans="1:4" ht="23.25">
      <c r="A8" s="28" t="s">
        <v>53</v>
      </c>
      <c r="B8" s="30" t="s">
        <v>18</v>
      </c>
      <c r="C8" s="29">
        <v>2000000</v>
      </c>
      <c r="D8" s="41">
        <v>24040</v>
      </c>
    </row>
    <row r="9" spans="1:4" ht="23.25">
      <c r="A9" s="28" t="s">
        <v>54</v>
      </c>
      <c r="B9" s="30" t="s">
        <v>17</v>
      </c>
      <c r="C9" s="29">
        <v>350000</v>
      </c>
      <c r="D9" s="41">
        <v>4257.76</v>
      </c>
    </row>
    <row r="10" spans="1:4" ht="23.25">
      <c r="A10" s="28" t="s">
        <v>55</v>
      </c>
      <c r="B10" s="30" t="s">
        <v>19</v>
      </c>
      <c r="C10" s="29">
        <v>400000</v>
      </c>
      <c r="D10" s="41">
        <v>264</v>
      </c>
    </row>
    <row r="11" spans="1:4" ht="23.25">
      <c r="A11" s="31" t="s">
        <v>82</v>
      </c>
      <c r="B11" s="30"/>
      <c r="C11" s="29"/>
      <c r="D11" s="41"/>
    </row>
    <row r="12" spans="1:4" ht="23.25">
      <c r="A12" s="28" t="s">
        <v>73</v>
      </c>
      <c r="B12" s="30" t="s">
        <v>22</v>
      </c>
      <c r="C12" s="29">
        <v>4800000</v>
      </c>
      <c r="D12" s="41">
        <v>856927.89</v>
      </c>
    </row>
    <row r="13" spans="1:4" ht="23.25">
      <c r="A13" s="28" t="s">
        <v>94</v>
      </c>
      <c r="B13" s="30" t="s">
        <v>22</v>
      </c>
      <c r="C13" s="29">
        <v>5500000</v>
      </c>
      <c r="D13" s="41"/>
    </row>
    <row r="14" spans="1:4" ht="23.25">
      <c r="A14" s="28" t="s">
        <v>78</v>
      </c>
      <c r="B14" s="30" t="s">
        <v>28</v>
      </c>
      <c r="C14" s="29">
        <v>240000</v>
      </c>
      <c r="D14" s="41"/>
    </row>
    <row r="15" spans="1:4" ht="23.25">
      <c r="A15" s="28" t="s">
        <v>79</v>
      </c>
      <c r="B15" s="30" t="s">
        <v>21</v>
      </c>
      <c r="C15" s="29">
        <v>2600000</v>
      </c>
      <c r="D15" s="41">
        <v>413966.81</v>
      </c>
    </row>
    <row r="16" spans="1:4" ht="23.25">
      <c r="A16" s="28" t="s">
        <v>80</v>
      </c>
      <c r="B16" s="30" t="s">
        <v>20</v>
      </c>
      <c r="C16" s="29">
        <v>6700000</v>
      </c>
      <c r="D16" s="41">
        <v>726289.99</v>
      </c>
    </row>
    <row r="17" spans="1:4" ht="23.25">
      <c r="A17" s="28" t="s">
        <v>81</v>
      </c>
      <c r="B17" s="30" t="s">
        <v>33</v>
      </c>
      <c r="C17" s="29"/>
      <c r="D17" s="41"/>
    </row>
    <row r="18" spans="1:4" ht="23.25">
      <c r="A18" s="28" t="s">
        <v>95</v>
      </c>
      <c r="B18" s="30" t="s">
        <v>77</v>
      </c>
      <c r="C18" s="29">
        <v>220000</v>
      </c>
      <c r="D18" s="41"/>
    </row>
    <row r="19" spans="1:4" ht="23.25">
      <c r="A19" s="28" t="s">
        <v>96</v>
      </c>
      <c r="B19" s="30" t="s">
        <v>34</v>
      </c>
      <c r="C19" s="29">
        <v>130000</v>
      </c>
      <c r="D19" s="41">
        <v>44666.73</v>
      </c>
    </row>
    <row r="20" spans="1:4" ht="23.25">
      <c r="A20" s="28" t="s">
        <v>97</v>
      </c>
      <c r="B20" s="30" t="s">
        <v>35</v>
      </c>
      <c r="C20" s="29">
        <v>12130000</v>
      </c>
      <c r="D20" s="41">
        <v>1311793</v>
      </c>
    </row>
    <row r="21" spans="1:4" ht="23.25">
      <c r="A21" s="28" t="s">
        <v>98</v>
      </c>
      <c r="B21" s="30" t="s">
        <v>72</v>
      </c>
      <c r="C21" s="29">
        <v>2000</v>
      </c>
      <c r="D21" s="41">
        <v>12710</v>
      </c>
    </row>
    <row r="22" spans="1:4" ht="23.25">
      <c r="A22" s="32" t="s">
        <v>39</v>
      </c>
      <c r="B22" s="33"/>
      <c r="C22" s="34">
        <f>SUM(C8:C21)</f>
        <v>35072000</v>
      </c>
      <c r="D22" s="42">
        <f>SUM(D8:D21)</f>
        <v>3394916.1799999997</v>
      </c>
    </row>
    <row r="23" spans="1:4" ht="23.25">
      <c r="A23" s="27" t="s">
        <v>42</v>
      </c>
      <c r="B23" s="28"/>
      <c r="C23" s="29"/>
      <c r="D23" s="41"/>
    </row>
    <row r="24" spans="1:4" ht="23.25">
      <c r="A24" s="28" t="s">
        <v>100</v>
      </c>
      <c r="B24" s="30" t="s">
        <v>24</v>
      </c>
      <c r="C24" s="29">
        <v>100000</v>
      </c>
      <c r="D24" s="41">
        <v>13227</v>
      </c>
    </row>
    <row r="25" spans="1:4" ht="23.25">
      <c r="A25" s="28" t="s">
        <v>101</v>
      </c>
      <c r="B25" s="30" t="s">
        <v>26</v>
      </c>
      <c r="C25" s="29">
        <v>820000</v>
      </c>
      <c r="D25" s="41">
        <v>128610</v>
      </c>
    </row>
    <row r="26" spans="1:4" ht="23.25">
      <c r="A26" s="28" t="s">
        <v>102</v>
      </c>
      <c r="B26" s="30" t="s">
        <v>23</v>
      </c>
      <c r="C26" s="29">
        <v>7000</v>
      </c>
      <c r="D26" s="41">
        <v>6259</v>
      </c>
    </row>
    <row r="27" spans="1:4" ht="23.25">
      <c r="A27" s="28" t="s">
        <v>103</v>
      </c>
      <c r="B27" s="30" t="s">
        <v>49</v>
      </c>
      <c r="C27" s="29">
        <v>26000</v>
      </c>
      <c r="D27" s="41">
        <v>777</v>
      </c>
    </row>
    <row r="28" spans="1:4" ht="23.25">
      <c r="A28" s="28" t="s">
        <v>113</v>
      </c>
      <c r="B28" s="30" t="s">
        <v>111</v>
      </c>
      <c r="C28" s="29">
        <v>10000</v>
      </c>
      <c r="D28" s="41"/>
    </row>
    <row r="29" spans="1:4" ht="23.25">
      <c r="A29" s="28" t="s">
        <v>104</v>
      </c>
      <c r="B29" s="30" t="s">
        <v>25</v>
      </c>
      <c r="C29" s="29">
        <v>3000</v>
      </c>
      <c r="D29" s="41">
        <v>450</v>
      </c>
    </row>
    <row r="30" spans="1:4" ht="23.25">
      <c r="A30" s="28" t="s">
        <v>143</v>
      </c>
      <c r="B30" s="30" t="s">
        <v>141</v>
      </c>
      <c r="C30" s="29">
        <v>80000</v>
      </c>
      <c r="D30" s="41">
        <v>1620</v>
      </c>
    </row>
    <row r="31" spans="1:4" ht="23.25">
      <c r="A31" s="28" t="s">
        <v>144</v>
      </c>
      <c r="B31" s="30" t="s">
        <v>112</v>
      </c>
      <c r="C31" s="29">
        <v>30000</v>
      </c>
      <c r="D31" s="41">
        <v>4400</v>
      </c>
    </row>
    <row r="32" spans="1:4" ht="23.25">
      <c r="A32" s="28" t="s">
        <v>142</v>
      </c>
      <c r="B32" s="30"/>
      <c r="C32" s="29">
        <v>1000</v>
      </c>
      <c r="D32" s="41">
        <v>320</v>
      </c>
    </row>
    <row r="33" spans="1:4" ht="23.25">
      <c r="A33" s="32" t="s">
        <v>39</v>
      </c>
      <c r="B33" s="33"/>
      <c r="C33" s="34">
        <f>SUM(C24:C32)</f>
        <v>1077000</v>
      </c>
      <c r="D33" s="42">
        <f>SUM(D24:D32)</f>
        <v>155663</v>
      </c>
    </row>
    <row r="34" spans="1:4" ht="23.25">
      <c r="A34" s="31" t="s">
        <v>56</v>
      </c>
      <c r="B34" s="30"/>
      <c r="C34" s="29"/>
      <c r="D34" s="41"/>
    </row>
    <row r="35" spans="1:4" ht="23.25">
      <c r="A35" s="28" t="s">
        <v>64</v>
      </c>
      <c r="B35" s="30" t="s">
        <v>44</v>
      </c>
      <c r="C35" s="29">
        <v>168000</v>
      </c>
      <c r="D35" s="41"/>
    </row>
    <row r="36" spans="1:4" ht="23.25">
      <c r="A36" s="32" t="s">
        <v>39</v>
      </c>
      <c r="B36" s="33"/>
      <c r="C36" s="34">
        <f>SUM(C35:C35)</f>
        <v>168000</v>
      </c>
      <c r="D36" s="42">
        <f>SUM(D35:D35)</f>
        <v>0</v>
      </c>
    </row>
    <row r="37" spans="1:4" ht="23.25">
      <c r="A37" s="31" t="s">
        <v>57</v>
      </c>
      <c r="B37" s="30"/>
      <c r="C37" s="29"/>
      <c r="D37" s="41"/>
    </row>
    <row r="38" spans="1:4" ht="23.25">
      <c r="A38" s="28" t="s">
        <v>70</v>
      </c>
      <c r="B38" s="30" t="s">
        <v>27</v>
      </c>
      <c r="C38" s="29">
        <v>450000</v>
      </c>
      <c r="D38" s="41"/>
    </row>
    <row r="39" spans="1:4" ht="23.25">
      <c r="A39" s="28" t="s">
        <v>68</v>
      </c>
      <c r="B39" s="30" t="s">
        <v>69</v>
      </c>
      <c r="C39" s="29">
        <v>31000</v>
      </c>
      <c r="D39" s="41">
        <v>52042.5</v>
      </c>
    </row>
    <row r="40" spans="1:4" ht="23.25">
      <c r="A40" s="32" t="s">
        <v>39</v>
      </c>
      <c r="B40" s="33"/>
      <c r="C40" s="34">
        <f>SUM(C38:C39)</f>
        <v>481000</v>
      </c>
      <c r="D40" s="42">
        <f>SUM(D38:D39)</f>
        <v>52042.5</v>
      </c>
    </row>
    <row r="41" spans="1:4" ht="23.25">
      <c r="A41" s="31" t="s">
        <v>58</v>
      </c>
      <c r="B41" s="30"/>
      <c r="C41" s="29"/>
      <c r="D41" s="57"/>
    </row>
    <row r="42" spans="1:4" ht="23.25">
      <c r="A42" s="31" t="s">
        <v>59</v>
      </c>
      <c r="B42" s="30"/>
      <c r="C42" s="29"/>
      <c r="D42" s="41"/>
    </row>
    <row r="43" spans="1:4" ht="23.25">
      <c r="A43" s="28" t="s">
        <v>90</v>
      </c>
      <c r="B43" s="30" t="s">
        <v>109</v>
      </c>
      <c r="C43" s="29">
        <v>13000000</v>
      </c>
      <c r="D43" s="41">
        <v>2204000</v>
      </c>
    </row>
    <row r="44" spans="1:4" ht="23.25">
      <c r="A44" s="32" t="s">
        <v>39</v>
      </c>
      <c r="B44" s="33"/>
      <c r="C44" s="34">
        <f>SUM(C43:C43)</f>
        <v>13000000</v>
      </c>
      <c r="D44" s="42">
        <f>SUM(D43:D43)</f>
        <v>2204000</v>
      </c>
    </row>
    <row r="45" spans="1:4" ht="23.25">
      <c r="A45" s="51" t="s">
        <v>145</v>
      </c>
      <c r="B45" s="33"/>
      <c r="C45" s="34"/>
      <c r="D45" s="42"/>
    </row>
    <row r="46" spans="1:4" ht="23.25">
      <c r="A46" s="56" t="s">
        <v>146</v>
      </c>
      <c r="B46" s="33"/>
      <c r="C46" s="50">
        <v>2000</v>
      </c>
      <c r="D46" s="42"/>
    </row>
    <row r="47" spans="1:4" ht="23.25">
      <c r="A47" s="32" t="s">
        <v>39</v>
      </c>
      <c r="B47" s="33"/>
      <c r="C47" s="34">
        <f>+C46</f>
        <v>2000</v>
      </c>
      <c r="D47" s="34">
        <f>+D46</f>
        <v>0</v>
      </c>
    </row>
    <row r="48" spans="1:4" ht="23.25">
      <c r="A48" s="32" t="s">
        <v>116</v>
      </c>
      <c r="B48" s="33"/>
      <c r="C48" s="34">
        <f>+C22+C33+C36+C40+C44+C47</f>
        <v>49800000</v>
      </c>
      <c r="D48" s="34">
        <f>+D22+D33+D36+D40+D44+D47</f>
        <v>5806621.68</v>
      </c>
    </row>
    <row r="49" spans="1:4" ht="32.25" customHeight="1">
      <c r="A49" s="53" t="s">
        <v>114</v>
      </c>
      <c r="B49" s="30"/>
      <c r="C49" s="29"/>
      <c r="D49" s="41"/>
    </row>
    <row r="50" spans="1:4" ht="23.25">
      <c r="A50" s="27" t="s">
        <v>115</v>
      </c>
      <c r="B50" s="30"/>
      <c r="C50" s="29"/>
      <c r="D50" s="41"/>
    </row>
    <row r="51" spans="1:4" ht="23.25">
      <c r="A51" s="13" t="s">
        <v>118</v>
      </c>
      <c r="B51" s="30" t="s">
        <v>110</v>
      </c>
      <c r="C51" s="29">
        <v>0</v>
      </c>
      <c r="D51" s="41">
        <v>229500</v>
      </c>
    </row>
    <row r="52" spans="1:4" ht="23.25">
      <c r="A52" s="13" t="s">
        <v>117</v>
      </c>
      <c r="B52" s="30" t="s">
        <v>110</v>
      </c>
      <c r="C52" s="29">
        <v>0</v>
      </c>
      <c r="D52" s="41">
        <v>2436300</v>
      </c>
    </row>
    <row r="53" spans="1:4" ht="23.25">
      <c r="A53" s="28" t="s">
        <v>125</v>
      </c>
      <c r="B53" s="30" t="s">
        <v>110</v>
      </c>
      <c r="C53" s="29">
        <v>0</v>
      </c>
      <c r="D53" s="41"/>
    </row>
    <row r="54" spans="1:4" ht="23.25">
      <c r="A54" s="28" t="s">
        <v>126</v>
      </c>
      <c r="B54" s="30" t="s">
        <v>110</v>
      </c>
      <c r="C54" s="29">
        <v>0</v>
      </c>
      <c r="D54" s="41"/>
    </row>
    <row r="55" spans="1:4" ht="23.25">
      <c r="A55" s="28" t="s">
        <v>127</v>
      </c>
      <c r="B55" s="30" t="s">
        <v>110</v>
      </c>
      <c r="C55" s="29">
        <v>0</v>
      </c>
      <c r="D55" s="41"/>
    </row>
    <row r="56" spans="1:4" ht="23.25">
      <c r="A56" s="28" t="s">
        <v>135</v>
      </c>
      <c r="B56" s="30" t="s">
        <v>110</v>
      </c>
      <c r="C56" s="29">
        <v>0</v>
      </c>
      <c r="D56" s="41"/>
    </row>
    <row r="57" spans="1:4" ht="23.25">
      <c r="A57" s="28" t="s">
        <v>136</v>
      </c>
      <c r="B57" s="30" t="s">
        <v>110</v>
      </c>
      <c r="C57" s="29">
        <v>0</v>
      </c>
      <c r="D57" s="41"/>
    </row>
    <row r="58" spans="1:4" ht="23.25">
      <c r="A58" s="32" t="s">
        <v>39</v>
      </c>
      <c r="B58" s="33"/>
      <c r="C58" s="34">
        <f>SUM(C51:C55)</f>
        <v>0</v>
      </c>
      <c r="D58" s="42">
        <f>SUM(D51:D57)</f>
        <v>2665800</v>
      </c>
    </row>
    <row r="59" spans="1:4" ht="23.25">
      <c r="A59" s="32" t="s">
        <v>5</v>
      </c>
      <c r="B59" s="35"/>
      <c r="C59" s="34">
        <f>SUM(C48+C58)</f>
        <v>49800000</v>
      </c>
      <c r="D59" s="34">
        <f>SUM(D48+D58)</f>
        <v>8472421.68</v>
      </c>
    </row>
  </sheetData>
  <sheetProtection/>
  <mergeCells count="3">
    <mergeCell ref="A1:D1"/>
    <mergeCell ref="A2:D2"/>
    <mergeCell ref="A3:D3"/>
  </mergeCells>
  <printOptions/>
  <pageMargins left="0.35433070866141736" right="0.15748031496062992" top="0.71" bottom="0.54" header="0.2755905511811024" footer="0.15748031496062992"/>
  <pageSetup horizontalDpi="600" verticalDpi="600" orientation="portrait" paperSize="9" r:id="rId1"/>
  <headerFooter alignWithMargins="0">
    <oddHeader>&amp;R&amp;"Angsana New,ธรรมดา"หน้า :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showGridLines="0" zoomScalePageLayoutView="0" workbookViewId="0" topLeftCell="A1">
      <selection activeCell="C9" sqref="C9"/>
    </sheetView>
  </sheetViews>
  <sheetFormatPr defaultColWidth="9.140625" defaultRowHeight="21.75"/>
  <cols>
    <col min="1" max="1" width="36.57421875" style="1" customWidth="1"/>
    <col min="2" max="4" width="15.28125" style="1" customWidth="1"/>
    <col min="5" max="5" width="9.140625" style="1" customWidth="1"/>
    <col min="6" max="6" width="17.140625" style="1" customWidth="1"/>
    <col min="7" max="16384" width="9.140625" style="1" customWidth="1"/>
  </cols>
  <sheetData>
    <row r="1" spans="1:4" ht="23.25">
      <c r="A1" s="76" t="s">
        <v>36</v>
      </c>
      <c r="B1" s="76"/>
      <c r="C1" s="76"/>
      <c r="D1" s="76"/>
    </row>
    <row r="2" spans="1:4" ht="23.25">
      <c r="A2" s="76" t="s">
        <v>60</v>
      </c>
      <c r="B2" s="76"/>
      <c r="C2" s="76"/>
      <c r="D2" s="76"/>
    </row>
    <row r="3" spans="1:4" ht="23.25">
      <c r="A3" s="76" t="s">
        <v>154</v>
      </c>
      <c r="B3" s="76"/>
      <c r="C3" s="76"/>
      <c r="D3" s="76"/>
    </row>
    <row r="4" spans="1:4" ht="23.25">
      <c r="A4" s="82" t="s">
        <v>121</v>
      </c>
      <c r="B4" s="82"/>
      <c r="C4" s="82"/>
      <c r="D4" s="82"/>
    </row>
    <row r="5" spans="1:4" ht="33.75" customHeight="1">
      <c r="A5" s="25" t="s">
        <v>0</v>
      </c>
      <c r="B5" s="25" t="s">
        <v>61</v>
      </c>
      <c r="C5" s="25" t="s">
        <v>62</v>
      </c>
      <c r="D5" s="25" t="s">
        <v>63</v>
      </c>
    </row>
    <row r="6" spans="1:4" ht="23.25">
      <c r="A6" s="55" t="s">
        <v>140</v>
      </c>
      <c r="B6" s="29"/>
      <c r="C6" s="29"/>
      <c r="D6" s="29"/>
    </row>
    <row r="7" spans="1:4" ht="23.25">
      <c r="A7" s="28" t="s">
        <v>13</v>
      </c>
      <c r="B7" s="29">
        <f>103703.89+82.28+759.42+609.35</f>
        <v>105154.94</v>
      </c>
      <c r="C7" s="29">
        <f>103703.89+82.28</f>
        <v>103786.17</v>
      </c>
      <c r="D7" s="29">
        <f>SUM(B7-C7)</f>
        <v>1368.770000000004</v>
      </c>
    </row>
    <row r="8" spans="1:4" ht="23.25">
      <c r="A8" s="28" t="s">
        <v>71</v>
      </c>
      <c r="B8" s="29">
        <f>1209744</f>
        <v>1209744</v>
      </c>
      <c r="C8" s="29">
        <v>66900</v>
      </c>
      <c r="D8" s="29">
        <f>SUM(B8-C8)</f>
        <v>1142844</v>
      </c>
    </row>
    <row r="9" spans="1:4" ht="23.25">
      <c r="A9" s="28" t="s">
        <v>3</v>
      </c>
      <c r="B9" s="29">
        <f>30754.1+129.55+109.65</f>
        <v>30993.3</v>
      </c>
      <c r="C9" s="29">
        <v>30754.1</v>
      </c>
      <c r="D9" s="29">
        <f>SUM(B9-C9)</f>
        <v>239.20000000000073</v>
      </c>
    </row>
    <row r="10" spans="1:4" ht="23.25">
      <c r="A10" s="28" t="s">
        <v>4</v>
      </c>
      <c r="B10" s="29">
        <f>36904.92+155.46+131.58</f>
        <v>37191.96</v>
      </c>
      <c r="C10" s="29">
        <v>36904.92</v>
      </c>
      <c r="D10" s="29">
        <f>SUM(B10-C10)</f>
        <v>287.0400000000009</v>
      </c>
    </row>
    <row r="11" spans="1:4" ht="23.25">
      <c r="A11" s="28"/>
      <c r="B11" s="29"/>
      <c r="C11" s="29"/>
      <c r="D11" s="29"/>
    </row>
    <row r="12" spans="1:4" ht="23.25">
      <c r="A12" s="36"/>
      <c r="B12" s="37"/>
      <c r="C12" s="37"/>
      <c r="D12" s="37"/>
    </row>
    <row r="13" spans="1:4" ht="24" thickBot="1">
      <c r="A13" s="38" t="s">
        <v>39</v>
      </c>
      <c r="B13" s="39">
        <f>SUM(B6:B12)</f>
        <v>1383084.2</v>
      </c>
      <c r="C13" s="39">
        <f>SUM(C6:C12)</f>
        <v>238345.19</v>
      </c>
      <c r="D13" s="39">
        <f>SUM(D6:D12)</f>
        <v>1144739.01</v>
      </c>
    </row>
    <row r="14" ht="24" thickTop="1"/>
  </sheetData>
  <sheetProtection/>
  <mergeCells count="4">
    <mergeCell ref="A1:D1"/>
    <mergeCell ref="A2:D2"/>
    <mergeCell ref="A4:D4"/>
    <mergeCell ref="A3:D3"/>
  </mergeCells>
  <printOptions/>
  <pageMargins left="1.0236220472440944" right="0.5118110236220472" top="1.220472440944882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showGridLines="0" zoomScalePageLayoutView="0" workbookViewId="0" topLeftCell="A1">
      <selection activeCell="B10" sqref="B10"/>
    </sheetView>
  </sheetViews>
  <sheetFormatPr defaultColWidth="9.140625" defaultRowHeight="21.75"/>
  <cols>
    <col min="1" max="1" width="8.7109375" style="1" customWidth="1"/>
    <col min="2" max="2" width="58.421875" style="1" customWidth="1"/>
    <col min="3" max="3" width="15.421875" style="47" customWidth="1"/>
    <col min="4" max="4" width="16.140625" style="1" customWidth="1"/>
    <col min="5" max="5" width="12.7109375" style="5" bestFit="1" customWidth="1"/>
    <col min="6" max="16384" width="9.140625" style="1" customWidth="1"/>
  </cols>
  <sheetData>
    <row r="1" spans="1:4" ht="23.25">
      <c r="A1" s="76" t="s">
        <v>36</v>
      </c>
      <c r="B1" s="76"/>
      <c r="C1" s="76"/>
      <c r="D1" s="52"/>
    </row>
    <row r="2" spans="1:4" ht="23.25">
      <c r="A2" s="76" t="s">
        <v>60</v>
      </c>
      <c r="B2" s="76"/>
      <c r="C2" s="76"/>
      <c r="D2" s="52"/>
    </row>
    <row r="3" spans="1:4" ht="23.25">
      <c r="A3" s="76" t="s">
        <v>153</v>
      </c>
      <c r="B3" s="76"/>
      <c r="C3" s="76"/>
      <c r="D3" s="52"/>
    </row>
    <row r="4" spans="1:4" ht="23.25">
      <c r="A4" s="2" t="s">
        <v>75</v>
      </c>
      <c r="B4" s="3"/>
      <c r="C4" s="46"/>
      <c r="D4" s="3"/>
    </row>
    <row r="5" spans="1:5" ht="23.25">
      <c r="A5" s="4" t="s">
        <v>108</v>
      </c>
      <c r="D5" s="3"/>
      <c r="E5" s="48"/>
    </row>
    <row r="6" spans="1:5" s="62" customFormat="1" ht="21">
      <c r="A6" s="59">
        <v>1</v>
      </c>
      <c r="B6" s="60" t="s">
        <v>147</v>
      </c>
      <c r="C6" s="61">
        <v>223760.79</v>
      </c>
      <c r="D6" s="63"/>
      <c r="E6" s="61"/>
    </row>
    <row r="7" spans="1:5" s="62" customFormat="1" ht="21">
      <c r="A7" s="59">
        <v>2</v>
      </c>
      <c r="B7" s="60" t="s">
        <v>148</v>
      </c>
      <c r="C7" s="61">
        <v>287931.1</v>
      </c>
      <c r="D7" s="63">
        <f>SUM(C6:C8)</f>
        <v>1231000</v>
      </c>
      <c r="E7" s="61"/>
    </row>
    <row r="8" spans="1:5" s="62" customFormat="1" ht="21">
      <c r="A8" s="59">
        <v>3</v>
      </c>
      <c r="B8" s="60" t="s">
        <v>149</v>
      </c>
      <c r="C8" s="61">
        <v>719308.11</v>
      </c>
      <c r="D8" s="63"/>
      <c r="E8" s="61"/>
    </row>
    <row r="9" spans="1:5" s="62" customFormat="1" ht="21">
      <c r="A9" s="59">
        <v>4</v>
      </c>
      <c r="B9" s="60" t="s">
        <v>150</v>
      </c>
      <c r="C9" s="61">
        <v>143372.4</v>
      </c>
      <c r="D9" s="61">
        <f>SUM(C9:C10)</f>
        <v>155548.4</v>
      </c>
      <c r="E9" s="61"/>
    </row>
    <row r="10" spans="1:4" s="62" customFormat="1" ht="21">
      <c r="A10" s="59">
        <v>5</v>
      </c>
      <c r="B10" s="60" t="s">
        <v>151</v>
      </c>
      <c r="C10" s="61">
        <v>12176</v>
      </c>
      <c r="D10" s="61"/>
    </row>
    <row r="11" spans="2:5" s="62" customFormat="1" ht="21.75" thickBot="1">
      <c r="B11" s="64" t="s">
        <v>5</v>
      </c>
      <c r="C11" s="65">
        <f>SUM(C6:C10)</f>
        <v>1386548.4</v>
      </c>
      <c r="D11" s="66"/>
      <c r="E11" s="67"/>
    </row>
    <row r="12" spans="2:4" s="62" customFormat="1" ht="21.75" thickTop="1">
      <c r="B12" s="68"/>
      <c r="C12" s="61"/>
      <c r="D12" s="61"/>
    </row>
    <row r="13" spans="2:4" s="62" customFormat="1" ht="21">
      <c r="B13" s="68"/>
      <c r="C13" s="61"/>
      <c r="D13" s="61"/>
    </row>
    <row r="14" spans="2:4" s="62" customFormat="1" ht="21">
      <c r="B14" s="68"/>
      <c r="C14" s="61"/>
      <c r="D14" s="61"/>
    </row>
    <row r="15" spans="2:4" s="62" customFormat="1" ht="21">
      <c r="B15" s="68"/>
      <c r="C15" s="61"/>
      <c r="D15" s="61"/>
    </row>
    <row r="16" spans="2:4" s="62" customFormat="1" ht="21">
      <c r="B16" s="68"/>
      <c r="C16" s="61"/>
      <c r="D16" s="61"/>
    </row>
    <row r="17" spans="2:4" s="62" customFormat="1" ht="21">
      <c r="B17" s="68"/>
      <c r="C17" s="61"/>
      <c r="D17" s="61"/>
    </row>
    <row r="18" spans="3:4" s="62" customFormat="1" ht="21">
      <c r="C18" s="61"/>
      <c r="D18" s="61"/>
    </row>
    <row r="19" spans="3:4" s="62" customFormat="1" ht="21">
      <c r="C19" s="61"/>
      <c r="D19" s="61"/>
    </row>
    <row r="20" spans="3:4" s="62" customFormat="1" ht="21">
      <c r="C20" s="61"/>
      <c r="D20" s="61"/>
    </row>
    <row r="21" spans="3:4" s="62" customFormat="1" ht="21">
      <c r="C21" s="61"/>
      <c r="D21" s="61"/>
    </row>
    <row r="22" spans="3:4" s="62" customFormat="1" ht="21">
      <c r="C22" s="61"/>
      <c r="D22" s="61"/>
    </row>
    <row r="23" spans="3:4" s="62" customFormat="1" ht="21">
      <c r="C23" s="61"/>
      <c r="D23" s="61"/>
    </row>
    <row r="24" spans="3:4" s="62" customFormat="1" ht="21">
      <c r="C24" s="61"/>
      <c r="D24" s="61"/>
    </row>
    <row r="25" spans="3:4" s="62" customFormat="1" ht="21">
      <c r="C25" s="61"/>
      <c r="D25" s="61"/>
    </row>
    <row r="26" spans="3:4" s="62" customFormat="1" ht="21">
      <c r="C26" s="61"/>
      <c r="D26" s="61"/>
    </row>
    <row r="27" spans="3:4" s="62" customFormat="1" ht="21">
      <c r="C27" s="61"/>
      <c r="D27" s="61"/>
    </row>
  </sheetData>
  <sheetProtection/>
  <mergeCells count="3">
    <mergeCell ref="A1:C1"/>
    <mergeCell ref="A2:C2"/>
    <mergeCell ref="A3:C3"/>
  </mergeCells>
  <printOptions/>
  <pageMargins left="0.56" right="0.1968503937007874" top="0.826771653543307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showGridLines="0" zoomScalePageLayoutView="0" workbookViewId="0" topLeftCell="A1">
      <selection activeCell="B5" sqref="B5"/>
    </sheetView>
  </sheetViews>
  <sheetFormatPr defaultColWidth="9.140625" defaultRowHeight="21.75"/>
  <cols>
    <col min="1" max="1" width="12.28125" style="1" customWidth="1"/>
    <col min="2" max="2" width="61.8515625" style="1" customWidth="1"/>
    <col min="3" max="3" width="16.28125" style="1" customWidth="1"/>
    <col min="4" max="4" width="11.28125" style="1" bestFit="1" customWidth="1"/>
    <col min="5" max="16384" width="9.140625" style="1" customWidth="1"/>
  </cols>
  <sheetData>
    <row r="1" spans="1:3" ht="23.25">
      <c r="A1" s="76" t="s">
        <v>36</v>
      </c>
      <c r="B1" s="76"/>
      <c r="C1" s="76"/>
    </row>
    <row r="2" spans="1:3" ht="23.25">
      <c r="A2" s="76" t="s">
        <v>60</v>
      </c>
      <c r="B2" s="76"/>
      <c r="C2" s="76"/>
    </row>
    <row r="3" spans="1:3" ht="23.25">
      <c r="A3" s="76" t="s">
        <v>153</v>
      </c>
      <c r="B3" s="76"/>
      <c r="C3" s="76"/>
    </row>
    <row r="4" spans="1:3" ht="23.25">
      <c r="A4" s="2" t="s">
        <v>99</v>
      </c>
      <c r="B4" s="3"/>
      <c r="C4" s="3"/>
    </row>
    <row r="5" spans="1:3" ht="23.25">
      <c r="A5" s="4" t="s">
        <v>107</v>
      </c>
      <c r="C5" s="5"/>
    </row>
    <row r="6" spans="1:3" ht="23.25">
      <c r="A6" s="4"/>
      <c r="B6" s="62" t="s">
        <v>89</v>
      </c>
      <c r="C6" s="61">
        <v>1619663</v>
      </c>
    </row>
    <row r="7" spans="1:3" ht="24" thickBot="1">
      <c r="A7" s="4"/>
      <c r="B7" s="43" t="s">
        <v>5</v>
      </c>
      <c r="C7" s="44">
        <f>SUM(C6:C6)</f>
        <v>1619663</v>
      </c>
    </row>
    <row r="8" spans="1:3" ht="24" thickTop="1">
      <c r="A8" s="4"/>
      <c r="C8" s="5"/>
    </row>
    <row r="9" spans="1:3" ht="23.25">
      <c r="A9" s="4"/>
      <c r="C9" s="5"/>
    </row>
    <row r="10" spans="1:3" ht="23.25">
      <c r="A10" s="4"/>
      <c r="C10" s="5"/>
    </row>
    <row r="11" spans="1:3" ht="23.25">
      <c r="A11" s="4"/>
      <c r="C11" s="5"/>
    </row>
    <row r="12" spans="1:3" ht="23.25">
      <c r="A12" s="4"/>
      <c r="C12" s="5"/>
    </row>
    <row r="13" spans="1:3" ht="23.25">
      <c r="A13" s="4"/>
      <c r="C13" s="5"/>
    </row>
    <row r="14" spans="1:3" ht="23.25">
      <c r="A14" s="4"/>
      <c r="C14" s="5"/>
    </row>
  </sheetData>
  <sheetProtection/>
  <mergeCells count="3">
    <mergeCell ref="A1:C1"/>
    <mergeCell ref="A2:C2"/>
    <mergeCell ref="A3:C3"/>
  </mergeCells>
  <printOptions/>
  <pageMargins left="0.94" right="0.63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NEANG</dc:creator>
  <cp:keywords/>
  <dc:description/>
  <cp:lastModifiedBy>sKzXP</cp:lastModifiedBy>
  <cp:lastPrinted>2011-12-07T04:54:35Z</cp:lastPrinted>
  <dcterms:created xsi:type="dcterms:W3CDTF">2004-08-31T04:38:21Z</dcterms:created>
  <dcterms:modified xsi:type="dcterms:W3CDTF">2012-02-10T03:30:54Z</dcterms:modified>
  <cp:category/>
  <cp:version/>
  <cp:contentType/>
  <cp:contentStatus/>
</cp:coreProperties>
</file>