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07" activeTab="0"/>
  </bookViews>
  <sheets>
    <sheet name="งบทดลอง" sheetId="1" r:id="rId1"/>
    <sheet name="หมายเหตุ1" sheetId="2" r:id="rId2"/>
    <sheet name="รายละเอียด2-3" sheetId="3" r:id="rId3"/>
  </sheets>
  <definedNames>
    <definedName name="_xlnm.Print_Area" localSheetId="0">'งบทดลอง'!$A$1:$D$61</definedName>
    <definedName name="_xlnm.Print_Titles" localSheetId="0">'งบทดลอง'!$1:$4</definedName>
    <definedName name="_xlnm.Print_Titles" localSheetId="1">'หมายเหตุ1'!$2:$5</definedName>
  </definedNames>
  <calcPr fullCalcOnLoad="1"/>
</workbook>
</file>

<file path=xl/sharedStrings.xml><?xml version="1.0" encoding="utf-8"?>
<sst xmlns="http://schemas.openxmlformats.org/spreadsheetml/2006/main" count="215" uniqueCount="181">
  <si>
    <t>รายการ</t>
  </si>
  <si>
    <t>เดบิท</t>
  </si>
  <si>
    <t>เครดิต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</si>
  <si>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</si>
  <si>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</si>
  <si>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</si>
  <si>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</si>
  <si>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</si>
  <si>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</si>
  <si>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ค่าที่ดินและสิ่งก่อสร้าง</t>
  </si>
  <si>
    <t>เงินสะสม</t>
  </si>
  <si>
    <t>งบทดลอง</t>
  </si>
  <si>
    <t xml:space="preserve">             -   โปรดทราบ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</si>
  <si>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</si>
  <si>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</si>
  <si>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</si>
  <si>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</si>
  <si>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</si>
  <si>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</si>
  <si>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รวมรายรับ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</si>
  <si>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</si>
  <si>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</si>
  <si>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</si>
  <si>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</si>
  <si>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</si>
  <si>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</si>
  <si>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</si>
  <si>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</si>
  <si>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</si>
  <si>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</si>
  <si>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</si>
  <si>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</si>
  <si>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รายรับ  (หมายเหตุ  1)</t>
  </si>
  <si>
    <t>(2)   รายได้เบ็ดเตล็ดอื่น  ๆ</t>
  </si>
  <si>
    <t>(1)   ค่าขายแบบแปลน</t>
  </si>
  <si>
    <t>เงินรับฝากประกันสัญญา</t>
  </si>
  <si>
    <t>หมายเหตุ 1</t>
  </si>
  <si>
    <t>รายจ่ายค้างจ่าย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</si>
  <si>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</si>
  <si>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</si>
  <si>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</si>
  <si>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(1)   ค่าธรรมเนียมเกี่ยวกับการควบคุมอาคาร</t>
  </si>
  <si>
    <t>รายได้จากทุน</t>
  </si>
  <si>
    <t>(นายเสกสันต์  ทองสวัสดิ์วงศ์)</t>
  </si>
  <si>
    <t>นายกองค์การบริหารส่วนตำบลปากช่อง</t>
  </si>
  <si>
    <t>เงินรับฝากประกันซอง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</si>
  <si>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</si>
  <si>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</si>
  <si>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</si>
  <si>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>เงินเดือน (ฝ่ายประจำ)</t>
  </si>
  <si>
    <t>เงินเดือน (ฝ่ายการเมือง)</t>
  </si>
  <si>
    <t>จำนวนเงิน</t>
  </si>
  <si>
    <t xml:space="preserve">                       ผู้อำนวยการกองคลัง</t>
  </si>
  <si>
    <t>เงินรับฝากภาษีหัก ณ ที่จ่าย</t>
  </si>
  <si>
    <t>เงินรับฝากประกันสังคม</t>
  </si>
  <si>
    <t>หมวดที่จ่าย</t>
  </si>
  <si>
    <t>ลูกหนี้เงินยืม</t>
  </si>
  <si>
    <t>บริการทางการแพทย์</t>
  </si>
  <si>
    <t>ลูกหนี้ภาษีโรงเรือนและที่ดิน</t>
  </si>
  <si>
    <t>ลูกหนี้ภาษีป้าย</t>
  </si>
  <si>
    <t>ลูกหนี้ภาษีบำรุงท้องที่</t>
  </si>
  <si>
    <t>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</si>
  <si>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</si>
  <si>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</si>
  <si>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หมวดเงินอุดหนุนทั่วไป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</si>
  <si>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</si>
  <si>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</si>
  <si>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รายละเอียด  ประกอบงบทดลองและรายงาน รับ-จ่ายเงิน</t>
  </si>
  <si>
    <r>
      <t>เงินรับฝาก</t>
    </r>
    <r>
      <rPr>
        <b/>
        <sz val="16"/>
        <rFont val="TH SarabunPSK"/>
        <family val="2"/>
      </rPr>
      <t xml:space="preserve">  (หมายเหตุ 4)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</si>
  <si>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</si>
  <si>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 (หมายเหตุ  3)</t>
    </r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</si>
  <si>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</si>
  <si>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</si>
  <si>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</si>
  <si>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รายรับจริงประกอบงบทดลองและรายงานรับ - จ่ายเงิน</t>
  </si>
  <si>
    <t xml:space="preserve">                                                                -    ทราบ</t>
  </si>
  <si>
    <t>ตั้งงบประมาณ รายรับไม่รวมเงินอุดหนุน</t>
  </si>
  <si>
    <t>เงินรับฝากเงินทุนโครงการเศรษฐกิจชุมชน</t>
  </si>
  <si>
    <t>411001</t>
  </si>
  <si>
    <t>411002</t>
  </si>
  <si>
    <t>411003</t>
  </si>
  <si>
    <t>412106</t>
  </si>
  <si>
    <t>412107</t>
  </si>
  <si>
    <t>412299</t>
  </si>
  <si>
    <t>412210</t>
  </si>
  <si>
    <t>412307</t>
  </si>
  <si>
    <t>412304</t>
  </si>
  <si>
    <t>412303</t>
  </si>
  <si>
    <t>412128</t>
  </si>
  <si>
    <t>413003</t>
  </si>
  <si>
    <t>415004</t>
  </si>
  <si>
    <t>415999</t>
  </si>
  <si>
    <t>421004</t>
  </si>
  <si>
    <t>421002</t>
  </si>
  <si>
    <t>421005</t>
  </si>
  <si>
    <t>421006</t>
  </si>
  <si>
    <t>421007</t>
  </si>
  <si>
    <t>421011</t>
  </si>
  <si>
    <t>421012</t>
  </si>
  <si>
    <t>421013</t>
  </si>
  <si>
    <t>421015</t>
  </si>
  <si>
    <t>421017</t>
  </si>
  <si>
    <t>412202</t>
  </si>
  <si>
    <t>441000</t>
  </si>
  <si>
    <t>532000</t>
  </si>
  <si>
    <t>533000</t>
  </si>
  <si>
    <t>เงินรับฝากค่าใช้จ่ายในการจัดเก็บภาษีบำรุงท้องที่  5%</t>
  </si>
  <si>
    <t>เงินรับฝากส่วนลดในการจัดเก็บภาษีบำรุงท้องที่  6%</t>
  </si>
  <si>
    <t>เงินฝาก - ออมทรัพย์ (กรุงไทย) (303-0-28709-2)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</si>
  <si>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</si>
  <si>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</si>
  <si>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</si>
  <si>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</si>
  <si>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</si>
  <si>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เงินฝาก - ประจำ (ออมสิน) (300010510026)</t>
  </si>
  <si>
    <t>111201</t>
  </si>
  <si>
    <t>111202</t>
  </si>
  <si>
    <t>(2)   ค่าธรรมเนียมเก็บและขนขยะมูลฝอย</t>
  </si>
  <si>
    <t>(1)   ดอกเบี้ย</t>
  </si>
  <si>
    <t>(1)  ค่าขายทอดตลาดทรัพย์สิน</t>
  </si>
  <si>
    <t>416001</t>
  </si>
  <si>
    <t>431002</t>
  </si>
  <si>
    <t>ลูกหนี้เงินสะสม</t>
  </si>
  <si>
    <t>รายได้จากรัฐบาลค้างรับ</t>
  </si>
  <si>
    <t>เงินรับฝากเงินรอคืนจังหวัด</t>
  </si>
  <si>
    <t xml:space="preserve">เงินประโยชน์ตอบแทนอื่นเป็นกรณีพิเศษแก่พนักงานส่วนตำบลและลูกจ้าง เพื่อจ่ายเป็นค่าตอบแทนอื่นอันเป็นกรณีพิเศษแก่พนักงานส่วนตำบล,ลูกจ้างประจำและพนักงานจ้าง ประจำปีงบประมาณ 2558  </t>
  </si>
  <si>
    <t>เจ้าหนี้เงินสะสม</t>
  </si>
  <si>
    <t>113200</t>
  </si>
  <si>
    <t>(1) เงินอุดหนุนทั่วไป (ตามอำนาจหน้าที่และภารกิจถ่ายโอนเลือกทำ)</t>
  </si>
  <si>
    <t>(1)  เงินอุดหนุนทั่วไป ระบุวัตถุประสงค์ (สนับสนุนการสงเคราะห์เบี้ยยังชีพสูงอายุ)</t>
  </si>
  <si>
    <t>(2)  เงินอุดหนุนทั่วไป ระบุวัตถุประสงค์ (สนับสนุนการสงเคราะห์เบี้ยยังชีพคนพิการ)</t>
  </si>
  <si>
    <r>
      <t>(3)  เงินอุดหนุนทั่วไป ระบุวัตถุประสงค์</t>
    </r>
    <r>
      <rPr>
        <sz val="10"/>
        <rFont val="TH SarabunPSK"/>
        <family val="2"/>
      </rPr>
      <t xml:space="preserve"> (เงินเดือนสำหรับข้าราชการครูผู้ดูแลเด็กและค่าตอบแทน เงินเพิ่มค่าครองชีพและเงินประกันสังคม สำหรับพนักงานจ้างผู้ดูแลเด็ก)</t>
    </r>
  </si>
  <si>
    <r>
      <t>เงินอุดหนุนทั่วไป ระบุวัตถุประสงค์ (</t>
    </r>
    <r>
      <rPr>
        <sz val="14"/>
        <rFont val="TH SarabunPSK"/>
        <family val="2"/>
      </rPr>
      <t>ค่าจัดการเรียนการสอน)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</si>
  <si>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</si>
  <si>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</si>
  <si>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เงินเดือน</t>
    </r>
    <r>
      <rPr>
        <sz val="12"/>
        <rFont val="TH SarabunPSK"/>
        <family val="2"/>
      </rPr>
      <t xml:space="preserve"> (ฝ่ายประจำ) เงินอุดหนุนทั่วไป ระบุวัตถุประสงค์ (สำหรับสนับสนุนศูนย์พัฒนาเด็กเล็ก)</t>
    </r>
  </si>
  <si>
    <t>เงินอุดหนุนเฉพาะกิจ (ซ่อมแซมถนนลาดยางเคฟซีล ม.4 - ม.14)</t>
  </si>
  <si>
    <t>เงินอุดหนุนทั่วไป กำหนดวัตถุประสงค์ (ทุนการศึกษาสำหรับผู้ดูแลเด็ก)</t>
  </si>
  <si>
    <t>เงินอุดหนุนเฉพาะกิจ (ค่าตอบแทนรวมค่าครองชีพชั่วคราวและเงินประกันสังคม)</t>
  </si>
  <si>
    <t>(4) เงินอุดหนุนทั่วไป กำหนดวัตถุประสงค์ (ทุนการศึกษาสำหรับผู้ดูแลเด็ก)</t>
  </si>
  <si>
    <t>(5) เงินอุดหนุนทั่วไป ระบุวัตถุประสงค์ (ค่าจัดการเรียนการสอน)</t>
  </si>
  <si>
    <t xml:space="preserve">      เงินอุดหนุนระบุวัตถุประสงค์/เฉพาะกิจ</t>
  </si>
  <si>
    <t>รวมตั้งงบประมาณ</t>
  </si>
  <si>
    <t>รายรับจริง ไม่รวมเงินอุดหนุนทั่วไป</t>
  </si>
  <si>
    <r>
      <rPr>
        <b/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เงินอุดหนุนทั่วไป</t>
    </r>
  </si>
  <si>
    <t>เดบิต</t>
  </si>
  <si>
    <t>421001</t>
  </si>
  <si>
    <t>(1) ภาษีและค่าธรรมเนียมรถยนต์และล้อเลื่อน</t>
  </si>
  <si>
    <r>
      <t>(2)  ภาษีมูลค่าเพิ่ม</t>
    </r>
    <r>
      <rPr>
        <sz val="14"/>
        <rFont val="TH SarabunPSK"/>
        <family val="2"/>
      </rPr>
      <t>ตาม พ.ร.บ.กำหนดแผนฯ</t>
    </r>
  </si>
  <si>
    <t>(3)  ภาษีมูลค่าเพิ่มตาม พ.ร.บ. จัดสรรรายได้ฯ</t>
  </si>
  <si>
    <t>(4)  ภาษีธุรกิจเฉพาะ</t>
  </si>
  <si>
    <t>(5)  ภาษีสุรา</t>
  </si>
  <si>
    <t>(6)  ภาษีสรรพสามิต</t>
  </si>
  <si>
    <t>(6) เงินอุดหนุนทั่วไป ระบุวัตถุประสงค์ (โครงการป้องกันและแก้ไขปัญหายาเสพติด)</t>
  </si>
  <si>
    <t>(7) เงินอุดหนุนเฉพาะกิจ (ค่าตอบแทนรวมค่าครองชีพชั่วคราวและเงินประกันสังคม)</t>
  </si>
  <si>
    <t>(8) เงินอุดหนุนเฉพาะกิจ (ซ่อมแซมถนนลาดยางเคฟซีล ม.4 - ม.14)</t>
  </si>
  <si>
    <t>412199</t>
  </si>
  <si>
    <t>(5)   ค่าปรับผู้กระทำผิดกฎหมายจราจรทางบก</t>
  </si>
  <si>
    <t>(6)   ค่าปรับผิดสัญญา</t>
  </si>
  <si>
    <t>(7)   ค่าปรับอื่น ๆ</t>
  </si>
  <si>
    <t>(8)   ค่าใบอนุญาตปรกอบการค้าสำหรับกิจการที่เป็นอันตรายต่อสุขภาพ</t>
  </si>
  <si>
    <t>(9)   ค่าใบอนุญาตจัดตั้งสถานที่จำหน่ายอาหารหรือสถานที่สะสมอาหารฯ</t>
  </si>
  <si>
    <t>441002</t>
  </si>
  <si>
    <t>(3)   ค่าธรรมเนียมจดทะเบียนพาณิชย์</t>
  </si>
  <si>
    <t>(4)   ค่าธรรมเนียมอื่น ๆ</t>
  </si>
  <si>
    <t>(9) เงินอุดหนุนเฉพาะกิจ  (กองทุนฟื้นฟูสมรรถนะที่จำเป็นต่อสุขภาพ จ.นม)</t>
  </si>
  <si>
    <t>(7)  ค่าภาคหลวงและค่าธรรมเนียมตามกฎหมายว่าด้วยป่าไม้</t>
  </si>
  <si>
    <t>(8)  ค่าภาคหลวงแร่</t>
  </si>
  <si>
    <t>(9)  ค่าภาคหลวงปิโตรเลียม</t>
  </si>
  <si>
    <t>(10)  ค่าธรรมเนียมจดทะเบียนสิทธิและนิติกรรมตามประมวลกฏหมายที่ดิน</t>
  </si>
  <si>
    <t>(11)  ค่าธรรมเนียมและใช้น้ำบาดาล</t>
  </si>
  <si>
    <t>421999</t>
  </si>
  <si>
    <t>(10) ใบอนุญาตเกี่ยวกับการควบคุมอาคาร</t>
  </si>
  <si>
    <t>(12)  ภาษีจัดสรรอื่น ๆ</t>
  </si>
  <si>
    <t>ค่าวัสดุ (วัสดุก่อสร้าง) เงินอุดหนุนเฉพาะกิจ-กองทุนฟื้นฟูสรรถนะที่จำเป็นต่อสุขภาพฯ</t>
  </si>
  <si>
    <t>ค่าใช้สอย (เงินอุดหนุนระบุวัตถุประสงค์ ค่าจัดการเรียนการสอน)</t>
  </si>
  <si>
    <t>ค่าวัสดุ (เงินอุดหนุนระบุวัตถุประสงค์ ค่าจัดการเรียนการสอน)</t>
  </si>
  <si>
    <t>รายจ่ายอื่น</t>
  </si>
  <si>
    <t>ณ.  วันที่  30 กันยายน  2559</t>
  </si>
  <si>
    <t xml:space="preserve"> ณ วันที่  30  กันยายน  2559</t>
  </si>
  <si>
    <t xml:space="preserve"> ณ  วันที่  30 กันยายน  2559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</si>
</sst>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53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i/>
      <sz val="16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3" fontId="2" fillId="0" borderId="12" xfId="33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43" fontId="3" fillId="0" borderId="13" xfId="33" applyFont="1" applyBorder="1" applyAlignment="1">
      <alignment/>
    </xf>
    <xf numFmtId="43" fontId="2" fillId="0" borderId="12" xfId="33" applyFont="1" applyBorder="1" applyAlignment="1">
      <alignment horizontal="center"/>
    </xf>
    <xf numFmtId="43" fontId="3" fillId="0" borderId="0" xfId="33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33" applyFont="1" applyBorder="1" applyAlignment="1">
      <alignment horizontal="center"/>
    </xf>
    <xf numFmtId="43" fontId="50" fillId="0" borderId="12" xfId="33" applyFont="1" applyBorder="1" applyAlignment="1">
      <alignment horizontal="center"/>
    </xf>
    <xf numFmtId="43" fontId="50" fillId="0" borderId="0" xfId="33" applyFont="1" applyBorder="1" applyAlignment="1">
      <alignment horizontal="center"/>
    </xf>
    <xf numFmtId="43" fontId="3" fillId="0" borderId="1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43" fontId="3" fillId="0" borderId="15" xfId="33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3" fontId="2" fillId="0" borderId="16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5" xfId="33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0" borderId="16" xfId="33" applyFont="1" applyBorder="1" applyAlignment="1">
      <alignment/>
    </xf>
    <xf numFmtId="43" fontId="2" fillId="0" borderId="17" xfId="33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3" fillId="0" borderId="0" xfId="33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2" fillId="0" borderId="0" xfId="33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0" xfId="33" applyFont="1" applyBorder="1" applyAlignment="1">
      <alignment horizontal="center"/>
    </xf>
    <xf numFmtId="43" fontId="3" fillId="0" borderId="0" xfId="33" applyFont="1" applyAlignment="1">
      <alignment horizontal="right"/>
    </xf>
    <xf numFmtId="43" fontId="3" fillId="0" borderId="12" xfId="33" applyFont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3" fontId="3" fillId="0" borderId="21" xfId="33" applyFont="1" applyBorder="1" applyAlignment="1">
      <alignment/>
    </xf>
    <xf numFmtId="43" fontId="3" fillId="0" borderId="22" xfId="33" applyFont="1" applyBorder="1" applyAlignment="1">
      <alignment/>
    </xf>
    <xf numFmtId="43" fontId="3" fillId="0" borderId="17" xfId="33" applyFont="1" applyBorder="1" applyAlignment="1">
      <alignment/>
    </xf>
    <xf numFmtId="0" fontId="3" fillId="0" borderId="0" xfId="0" applyFont="1" applyBorder="1" applyAlignment="1">
      <alignment/>
    </xf>
    <xf numFmtId="43" fontId="51" fillId="0" borderId="12" xfId="33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43" fontId="3" fillId="0" borderId="23" xfId="33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43" fontId="51" fillId="0" borderId="0" xfId="33" applyFont="1" applyBorder="1" applyAlignment="1">
      <alignment horizontal="center"/>
    </xf>
    <xf numFmtId="0" fontId="52" fillId="0" borderId="0" xfId="0" applyFont="1" applyBorder="1" applyAlignment="1">
      <alignment vertical="top" wrapText="1"/>
    </xf>
    <xf numFmtId="43" fontId="52" fillId="0" borderId="0" xfId="33" applyFont="1" applyBorder="1" applyAlignment="1">
      <alignment horizontal="right" vertical="center" wrapText="1"/>
    </xf>
    <xf numFmtId="43" fontId="3" fillId="0" borderId="0" xfId="33" applyFont="1" applyAlignment="1">
      <alignment horizontal="center"/>
    </xf>
    <xf numFmtId="43" fontId="2" fillId="0" borderId="0" xfId="33" applyFont="1" applyBorder="1" applyAlignment="1">
      <alignment horizontal="right"/>
    </xf>
    <xf numFmtId="0" fontId="2" fillId="0" borderId="12" xfId="0" applyFont="1" applyBorder="1" applyAlignment="1">
      <alignment wrapText="1"/>
    </xf>
    <xf numFmtId="43" fontId="51" fillId="0" borderId="0" xfId="0" applyNumberFormat="1" applyFont="1" applyAlignment="1">
      <alignment/>
    </xf>
    <xf numFmtId="43" fontId="9" fillId="0" borderId="0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3" fillId="0" borderId="0" xfId="0" applyFont="1" applyAlignment="1">
      <alignment/>
    </xf>
    <xf numFmtId="43" fontId="2" fillId="0" borderId="21" xfId="33" applyFont="1" applyBorder="1" applyAlignment="1">
      <alignment/>
    </xf>
    <xf numFmtId="0" fontId="3" fillId="0" borderId="0" xfId="0" applyFont="1" applyAlignment="1">
      <alignment horizontal="center"/>
    </xf>
    <xf numFmtId="43" fontId="3" fillId="0" borderId="0" xfId="33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เครื่องหมายจุลภาค 2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2 2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21.75"/>
  <cols>
    <col min="1" max="1" width="70.28125" style="4" customWidth="1"/>
    <col min="2" max="2" width="9.421875" style="6" customWidth="1"/>
    <col min="3" max="5" width="20.00390625" style="4" customWidth="1"/>
    <col min="6" max="6" width="26.140625" style="4" customWidth="1"/>
    <col min="7" max="7" width="23.8515625" style="4" customWidth="1"/>
    <col min="8" max="8" width="15.7109375" style="8" bestFit="1" customWidth="1"/>
    <col min="9" max="9" width="14.140625" style="8" bestFit="1" customWidth="1"/>
    <col min="10" max="12" width="12.8515625" style="8" customWidth="1"/>
    <col min="13" max="16384" width="9.140625" style="4" customWidth="1"/>
  </cols>
  <sheetData>
    <row r="1" spans="1:7" ht="21">
      <c r="A1" s="78" t="s">
        <v>13</v>
      </c>
      <c r="B1" s="78"/>
      <c r="C1" s="78"/>
      <c r="D1" s="78"/>
      <c r="E1" s="3"/>
      <c r="F1" s="3"/>
      <c r="G1" s="3"/>
    </row>
    <row r="2" spans="1:12" ht="21">
      <c r="A2" s="78" t="s">
        <v>11</v>
      </c>
      <c r="B2" s="78"/>
      <c r="C2" s="78"/>
      <c r="D2" s="78"/>
      <c r="E2" s="3"/>
      <c r="F2" s="3"/>
      <c r="G2" s="3"/>
      <c r="H2" s="44"/>
      <c r="I2" s="79"/>
      <c r="J2" s="79"/>
      <c r="K2" s="79"/>
      <c r="L2" s="79"/>
    </row>
    <row r="3" spans="1:12" ht="21">
      <c r="A3" s="80" t="s">
        <v>178</v>
      </c>
      <c r="B3" s="80"/>
      <c r="C3" s="80"/>
      <c r="D3" s="80"/>
      <c r="E3" s="9"/>
      <c r="F3" s="9"/>
      <c r="G3" s="9"/>
      <c r="H3" s="44"/>
      <c r="I3" s="79"/>
      <c r="J3" s="79"/>
      <c r="K3" s="79"/>
      <c r="L3" s="79"/>
    </row>
    <row r="4" spans="1:12" ht="21">
      <c r="A4" s="18" t="s">
        <v>0</v>
      </c>
      <c r="B4" s="45" t="s">
        <v>20</v>
      </c>
      <c r="C4" s="18" t="s">
        <v>1</v>
      </c>
      <c r="D4" s="18" t="s">
        <v>2</v>
      </c>
      <c r="E4" s="9"/>
      <c r="F4" s="9"/>
      <c r="G4" s="9"/>
      <c r="H4" s="44"/>
      <c r="I4" s="70"/>
      <c r="J4" s="70"/>
      <c r="K4" s="70"/>
      <c r="L4" s="70"/>
    </row>
    <row r="5" spans="1:12" ht="21">
      <c r="A5" s="41" t="s">
        <v>24</v>
      </c>
      <c r="B5" s="64">
        <v>111100</v>
      </c>
      <c r="C5" s="49">
        <v>0</v>
      </c>
      <c r="D5" s="20"/>
      <c r="E5" s="24"/>
      <c r="F5" s="24"/>
      <c r="G5" s="24"/>
      <c r="H5" s="44"/>
      <c r="I5" s="70"/>
      <c r="J5" s="70"/>
      <c r="K5" s="70"/>
      <c r="L5" s="70"/>
    </row>
    <row r="6" spans="1:7" ht="21">
      <c r="A6" s="13" t="s">
        <v>108</v>
      </c>
      <c r="B6" s="14" t="s">
        <v>115</v>
      </c>
      <c r="C6" s="50">
        <v>41166019.96</v>
      </c>
      <c r="D6" s="20"/>
      <c r="E6" s="24"/>
      <c r="F6" s="24"/>
      <c r="G6" s="24"/>
    </row>
    <row r="7" spans="1:7" ht="21">
      <c r="A7" s="13" t="s">
        <v>109</v>
      </c>
      <c r="B7" s="14" t="s">
        <v>115</v>
      </c>
      <c r="C7" s="50">
        <v>5459989.73</v>
      </c>
      <c r="D7" s="20"/>
      <c r="E7" s="24"/>
      <c r="F7" s="24"/>
      <c r="G7" s="24"/>
    </row>
    <row r="8" spans="1:7" ht="21">
      <c r="A8" s="13" t="s">
        <v>110</v>
      </c>
      <c r="B8" s="14" t="s">
        <v>115</v>
      </c>
      <c r="C8" s="50">
        <v>2209385.31</v>
      </c>
      <c r="D8" s="20"/>
      <c r="E8" s="24"/>
      <c r="F8" s="24"/>
      <c r="G8" s="24"/>
    </row>
    <row r="9" spans="1:7" ht="21">
      <c r="A9" s="13" t="s">
        <v>111</v>
      </c>
      <c r="B9" s="14" t="s">
        <v>115</v>
      </c>
      <c r="C9" s="50">
        <v>231255.27</v>
      </c>
      <c r="D9" s="20"/>
      <c r="E9" s="24"/>
      <c r="F9" s="24"/>
      <c r="G9" s="24"/>
    </row>
    <row r="10" spans="1:7" ht="21">
      <c r="A10" s="13" t="s">
        <v>112</v>
      </c>
      <c r="B10" s="14" t="s">
        <v>115</v>
      </c>
      <c r="C10" s="50">
        <v>5119719.55</v>
      </c>
      <c r="D10" s="20"/>
      <c r="E10" s="24"/>
      <c r="F10" s="24"/>
      <c r="G10" s="24"/>
    </row>
    <row r="11" spans="1:7" ht="21">
      <c r="A11" s="13" t="s">
        <v>113</v>
      </c>
      <c r="B11" s="14" t="s">
        <v>116</v>
      </c>
      <c r="C11" s="50">
        <v>15794936.03</v>
      </c>
      <c r="D11" s="20"/>
      <c r="E11" s="24"/>
      <c r="F11" s="24"/>
      <c r="G11" s="24"/>
    </row>
    <row r="12" spans="1:7" ht="21">
      <c r="A12" s="13" t="s">
        <v>114</v>
      </c>
      <c r="B12" s="14" t="s">
        <v>116</v>
      </c>
      <c r="C12" s="50">
        <v>1043.18</v>
      </c>
      <c r="D12" s="20"/>
      <c r="E12" s="24"/>
      <c r="F12" s="24"/>
      <c r="G12" s="24"/>
    </row>
    <row r="13" spans="1:7" ht="21">
      <c r="A13" s="13" t="s">
        <v>56</v>
      </c>
      <c r="B13" s="65">
        <v>113100</v>
      </c>
      <c r="C13" s="50"/>
      <c r="D13" s="20"/>
      <c r="E13" s="24"/>
      <c r="F13" s="24"/>
      <c r="G13" s="24"/>
    </row>
    <row r="14" spans="1:7" ht="21">
      <c r="A14" s="13" t="s">
        <v>123</v>
      </c>
      <c r="B14" s="14" t="s">
        <v>127</v>
      </c>
      <c r="C14" s="50"/>
      <c r="D14" s="20"/>
      <c r="E14" s="24"/>
      <c r="F14" s="71"/>
      <c r="G14" s="24"/>
    </row>
    <row r="15" spans="1:7" ht="21">
      <c r="A15" s="13" t="s">
        <v>58</v>
      </c>
      <c r="B15" s="65">
        <v>113301</v>
      </c>
      <c r="C15" s="50">
        <v>120537.5</v>
      </c>
      <c r="D15" s="20"/>
      <c r="E15" s="24"/>
      <c r="F15" s="24"/>
      <c r="G15" s="24"/>
    </row>
    <row r="16" spans="1:7" ht="21">
      <c r="A16" s="13" t="s">
        <v>60</v>
      </c>
      <c r="B16" s="65">
        <v>113302</v>
      </c>
      <c r="C16" s="50">
        <v>17675.4</v>
      </c>
      <c r="D16" s="20"/>
      <c r="E16" s="24"/>
      <c r="F16" s="24"/>
      <c r="G16" s="24"/>
    </row>
    <row r="17" spans="1:7" ht="21">
      <c r="A17" s="13" t="s">
        <v>59</v>
      </c>
      <c r="B17" s="65">
        <v>113303</v>
      </c>
      <c r="C17" s="50">
        <v>31833</v>
      </c>
      <c r="D17" s="20"/>
      <c r="E17" s="24"/>
      <c r="F17" s="24"/>
      <c r="G17" s="24"/>
    </row>
    <row r="18" spans="1:7" ht="21">
      <c r="A18" s="13" t="s">
        <v>23</v>
      </c>
      <c r="B18" s="65">
        <v>113700</v>
      </c>
      <c r="C18" s="50"/>
      <c r="D18" s="20"/>
      <c r="E18" s="24"/>
      <c r="F18" s="24"/>
      <c r="G18" s="24"/>
    </row>
    <row r="19" spans="1:7" ht="21">
      <c r="A19" s="13" t="s">
        <v>122</v>
      </c>
      <c r="B19" s="65">
        <v>190004</v>
      </c>
      <c r="C19" s="24">
        <v>53970</v>
      </c>
      <c r="D19" s="20"/>
      <c r="E19" s="24"/>
      <c r="F19" s="24"/>
      <c r="G19" s="24"/>
    </row>
    <row r="20" spans="1:7" ht="21">
      <c r="A20" s="13" t="s">
        <v>126</v>
      </c>
      <c r="B20" s="65">
        <v>290001</v>
      </c>
      <c r="C20" s="24"/>
      <c r="D20" s="20">
        <v>53970</v>
      </c>
      <c r="E20" s="24"/>
      <c r="F20" s="24"/>
      <c r="G20" s="24"/>
    </row>
    <row r="21" spans="1:7" ht="21">
      <c r="A21" s="13" t="s">
        <v>10</v>
      </c>
      <c r="B21" s="65">
        <v>310000</v>
      </c>
      <c r="C21" s="50"/>
      <c r="D21" s="20">
        <v>4105078.66</v>
      </c>
      <c r="E21" s="24"/>
      <c r="F21" s="24"/>
      <c r="G21" s="24"/>
    </row>
    <row r="22" spans="1:7" ht="21">
      <c r="A22" s="13" t="s">
        <v>21</v>
      </c>
      <c r="B22" s="65">
        <v>320000</v>
      </c>
      <c r="C22" s="2"/>
      <c r="D22" s="25">
        <v>37190018.84</v>
      </c>
      <c r="E22" s="26"/>
      <c r="F22" s="26"/>
      <c r="G22" s="26"/>
    </row>
    <row r="23" spans="1:7" ht="21">
      <c r="A23" s="13" t="s">
        <v>134</v>
      </c>
      <c r="B23" s="65">
        <v>511000</v>
      </c>
      <c r="C23" s="50">
        <v>14638800</v>
      </c>
      <c r="D23" s="20"/>
      <c r="E23" s="24"/>
      <c r="F23" s="24"/>
      <c r="G23" s="24"/>
    </row>
    <row r="24" spans="1:7" ht="21">
      <c r="A24" s="13" t="s">
        <v>133</v>
      </c>
      <c r="B24" s="65">
        <v>511000</v>
      </c>
      <c r="C24" s="50">
        <v>2474400</v>
      </c>
      <c r="D24" s="20"/>
      <c r="E24" s="24"/>
      <c r="F24" s="24"/>
      <c r="G24" s="24"/>
    </row>
    <row r="25" spans="1:7" ht="21">
      <c r="A25" s="72" t="s">
        <v>135</v>
      </c>
      <c r="B25" s="65">
        <v>522000</v>
      </c>
      <c r="C25" s="50">
        <v>895255</v>
      </c>
      <c r="D25" s="20"/>
      <c r="E25" s="24"/>
      <c r="F25" s="24"/>
      <c r="G25" s="24"/>
    </row>
    <row r="26" spans="1:7" ht="21">
      <c r="A26" s="72" t="s">
        <v>175</v>
      </c>
      <c r="B26" s="14" t="s">
        <v>104</v>
      </c>
      <c r="C26" s="50">
        <v>74900</v>
      </c>
      <c r="D26" s="20"/>
      <c r="E26" s="24"/>
      <c r="F26" s="24"/>
      <c r="G26" s="24"/>
    </row>
    <row r="27" spans="1:7" ht="21">
      <c r="A27" s="72" t="s">
        <v>176</v>
      </c>
      <c r="B27" s="14" t="s">
        <v>105</v>
      </c>
      <c r="C27" s="50">
        <v>107000</v>
      </c>
      <c r="D27" s="20"/>
      <c r="E27" s="24"/>
      <c r="F27" s="24"/>
      <c r="G27" s="24"/>
    </row>
    <row r="28" spans="1:7" ht="21">
      <c r="A28" s="72" t="s">
        <v>174</v>
      </c>
      <c r="B28" s="65">
        <v>533000</v>
      </c>
      <c r="C28" s="50">
        <v>40000</v>
      </c>
      <c r="D28" s="20"/>
      <c r="E28" s="24"/>
      <c r="F28" s="24"/>
      <c r="G28" s="24"/>
    </row>
    <row r="29" spans="1:7" ht="21">
      <c r="A29" s="72" t="s">
        <v>137</v>
      </c>
      <c r="B29" s="14" t="s">
        <v>103</v>
      </c>
      <c r="C29" s="50">
        <v>35000</v>
      </c>
      <c r="D29" s="20"/>
      <c r="E29" s="24"/>
      <c r="F29" s="24"/>
      <c r="G29" s="24"/>
    </row>
    <row r="30" spans="1:7" ht="21">
      <c r="A30" s="72" t="s">
        <v>132</v>
      </c>
      <c r="B30" s="65">
        <v>441000</v>
      </c>
      <c r="C30" s="50"/>
      <c r="D30" s="20"/>
      <c r="E30" s="24"/>
      <c r="F30" s="24"/>
      <c r="G30" s="24"/>
    </row>
    <row r="31" spans="1:7" ht="21">
      <c r="A31" s="13" t="s">
        <v>136</v>
      </c>
      <c r="B31" s="14" t="s">
        <v>103</v>
      </c>
      <c r="C31" s="50">
        <v>1447000</v>
      </c>
      <c r="D31" s="20"/>
      <c r="E31" s="24"/>
      <c r="F31" s="24"/>
      <c r="G31" s="24"/>
    </row>
    <row r="32" spans="1:7" ht="21">
      <c r="A32" s="72" t="s">
        <v>138</v>
      </c>
      <c r="B32" s="14" t="s">
        <v>103</v>
      </c>
      <c r="C32" s="50">
        <v>7980</v>
      </c>
      <c r="D32" s="20"/>
      <c r="E32" s="24"/>
      <c r="F32" s="24"/>
      <c r="G32" s="24"/>
    </row>
    <row r="33" spans="1:7" ht="21">
      <c r="A33" s="13" t="s">
        <v>3</v>
      </c>
      <c r="B33" s="65">
        <v>511000</v>
      </c>
      <c r="C33" s="20">
        <v>1641959</v>
      </c>
      <c r="D33" s="20"/>
      <c r="E33" s="24"/>
      <c r="F33" s="24"/>
      <c r="G33" s="24"/>
    </row>
    <row r="34" spans="1:7" ht="21">
      <c r="A34" s="13" t="s">
        <v>50</v>
      </c>
      <c r="B34" s="65">
        <v>521000</v>
      </c>
      <c r="C34" s="20">
        <v>4813800</v>
      </c>
      <c r="D34" s="20"/>
      <c r="E34" s="24"/>
      <c r="F34" s="24"/>
      <c r="G34" s="24"/>
    </row>
    <row r="35" spans="1:7" ht="21">
      <c r="A35" s="13" t="s">
        <v>49</v>
      </c>
      <c r="B35" s="65">
        <v>522000</v>
      </c>
      <c r="C35" s="20">
        <v>13991437</v>
      </c>
      <c r="D35" s="20"/>
      <c r="E35" s="24"/>
      <c r="F35" s="24"/>
      <c r="G35" s="24"/>
    </row>
    <row r="36" spans="1:7" ht="21">
      <c r="A36" s="13" t="s">
        <v>4</v>
      </c>
      <c r="B36" s="65">
        <v>531000</v>
      </c>
      <c r="C36" s="20">
        <v>169486.3</v>
      </c>
      <c r="D36" s="20"/>
      <c r="E36" s="24"/>
      <c r="F36" s="24"/>
      <c r="G36" s="24"/>
    </row>
    <row r="37" spans="1:7" ht="21">
      <c r="A37" s="13" t="s">
        <v>5</v>
      </c>
      <c r="B37" s="65">
        <v>532000</v>
      </c>
      <c r="C37" s="20">
        <v>3562362.79</v>
      </c>
      <c r="D37" s="20"/>
      <c r="E37" s="24"/>
      <c r="F37" s="24"/>
      <c r="G37" s="24"/>
    </row>
    <row r="38" spans="1:7" ht="21">
      <c r="A38" s="13" t="s">
        <v>6</v>
      </c>
      <c r="B38" s="65">
        <v>533000</v>
      </c>
      <c r="C38" s="20">
        <v>4236862.27</v>
      </c>
      <c r="D38" s="20"/>
      <c r="E38" s="24"/>
      <c r="F38" s="24"/>
      <c r="G38" s="24"/>
    </row>
    <row r="39" spans="1:7" ht="21">
      <c r="A39" s="13" t="s">
        <v>7</v>
      </c>
      <c r="B39" s="65">
        <v>534000</v>
      </c>
      <c r="C39" s="20">
        <v>670954.79</v>
      </c>
      <c r="D39" s="20"/>
      <c r="E39" s="24"/>
      <c r="F39" s="24"/>
      <c r="G39" s="24"/>
    </row>
    <row r="40" spans="1:7" ht="21">
      <c r="A40" s="13" t="s">
        <v>14</v>
      </c>
      <c r="B40" s="65">
        <v>541000</v>
      </c>
      <c r="C40" s="20">
        <v>1583039</v>
      </c>
      <c r="D40" s="20"/>
      <c r="E40" s="24"/>
      <c r="F40" s="24"/>
      <c r="G40" s="24"/>
    </row>
    <row r="41" spans="1:7" ht="21">
      <c r="A41" s="13" t="s">
        <v>9</v>
      </c>
      <c r="B41" s="65">
        <v>542000</v>
      </c>
      <c r="C41" s="20">
        <v>7439500</v>
      </c>
      <c r="D41" s="20"/>
      <c r="E41" s="24"/>
      <c r="F41" s="24"/>
      <c r="G41" s="24"/>
    </row>
    <row r="42" spans="1:7" ht="21">
      <c r="A42" s="13" t="s">
        <v>177</v>
      </c>
      <c r="B42" s="65">
        <v>551000</v>
      </c>
      <c r="C42" s="20">
        <v>20000</v>
      </c>
      <c r="D42" s="20"/>
      <c r="E42" s="24"/>
      <c r="F42" s="24"/>
      <c r="G42" s="24"/>
    </row>
    <row r="43" spans="1:7" ht="21">
      <c r="A43" s="13" t="s">
        <v>8</v>
      </c>
      <c r="B43" s="65">
        <v>561000</v>
      </c>
      <c r="C43" s="20">
        <v>7096219.18</v>
      </c>
      <c r="D43" s="20"/>
      <c r="E43" s="24"/>
      <c r="F43" s="24"/>
      <c r="G43" s="24"/>
    </row>
    <row r="44" spans="1:7" ht="21">
      <c r="A44" s="60" t="s">
        <v>32</v>
      </c>
      <c r="B44" s="66"/>
      <c r="C44" s="25"/>
      <c r="D44" s="59">
        <v>88368793.87</v>
      </c>
      <c r="E44" s="67"/>
      <c r="F44" s="67"/>
      <c r="G44" s="26"/>
    </row>
    <row r="45" spans="1:7" ht="21">
      <c r="A45" s="60" t="s">
        <v>71</v>
      </c>
      <c r="B45" s="66"/>
      <c r="C45" s="25"/>
      <c r="D45" s="59">
        <f>+'รายละเอียด2-3'!C8</f>
        <v>568340</v>
      </c>
      <c r="E45" s="67"/>
      <c r="F45" s="67"/>
      <c r="G45" s="26"/>
    </row>
    <row r="46" spans="1:7" ht="21">
      <c r="A46" s="60" t="s">
        <v>72</v>
      </c>
      <c r="B46" s="66"/>
      <c r="C46" s="25"/>
      <c r="D46" s="59">
        <f>+'รายละเอียด2-3'!C14</f>
        <v>0</v>
      </c>
      <c r="E46" s="67"/>
      <c r="F46" s="67"/>
      <c r="G46" s="26"/>
    </row>
    <row r="47" spans="1:7" ht="21">
      <c r="A47" s="61" t="s">
        <v>73</v>
      </c>
      <c r="B47" s="66"/>
      <c r="C47" s="25"/>
      <c r="D47" s="59">
        <f>+'รายละเอียด2-3'!C26</f>
        <v>4866118.89</v>
      </c>
      <c r="E47" s="67"/>
      <c r="F47" s="67"/>
      <c r="G47" s="26"/>
    </row>
    <row r="48" spans="1:7" ht="21.75" thickBot="1">
      <c r="A48" s="62" t="s">
        <v>15</v>
      </c>
      <c r="B48" s="48"/>
      <c r="C48" s="27">
        <f>SUM(C5:C47)</f>
        <v>135152320.26000002</v>
      </c>
      <c r="D48" s="27">
        <f>SUM(D5:D47)</f>
        <v>135152320.26</v>
      </c>
      <c r="E48" s="28"/>
      <c r="F48" s="28"/>
      <c r="G48" s="28"/>
    </row>
    <row r="49" spans="1:8" ht="21.75" thickTop="1">
      <c r="A49" s="9"/>
      <c r="B49" s="9"/>
      <c r="C49" s="28"/>
      <c r="D49" s="28">
        <f>+C48-D48</f>
        <v>0</v>
      </c>
      <c r="E49" s="28"/>
      <c r="F49" s="28"/>
      <c r="G49" s="28"/>
      <c r="H49" s="21"/>
    </row>
    <row r="50" spans="1:7" ht="21">
      <c r="A50" s="2"/>
      <c r="B50" s="43"/>
      <c r="D50" s="29"/>
      <c r="E50" s="29"/>
      <c r="F50" s="29"/>
      <c r="G50" s="29"/>
    </row>
    <row r="51" spans="1:3" ht="21">
      <c r="A51" s="11" t="s">
        <v>46</v>
      </c>
      <c r="B51" s="3"/>
      <c r="C51" s="11" t="s">
        <v>47</v>
      </c>
    </row>
    <row r="52" spans="1:3" ht="21">
      <c r="A52" s="4" t="s">
        <v>22</v>
      </c>
      <c r="C52" s="4" t="s">
        <v>12</v>
      </c>
    </row>
    <row r="53" ht="42" customHeight="1"/>
    <row r="54" spans="1:3" ht="21">
      <c r="A54" s="4" t="s">
        <v>38</v>
      </c>
      <c r="C54" s="4" t="s">
        <v>39</v>
      </c>
    </row>
    <row r="55" spans="1:3" ht="21">
      <c r="A55" s="4" t="s">
        <v>52</v>
      </c>
      <c r="C55" s="4" t="s">
        <v>40</v>
      </c>
    </row>
    <row r="56" ht="21">
      <c r="A56" s="42"/>
    </row>
    <row r="57" spans="1:7" ht="21">
      <c r="A57" s="78" t="s">
        <v>48</v>
      </c>
      <c r="B57" s="78"/>
      <c r="C57" s="78"/>
      <c r="D57" s="78"/>
      <c r="E57" s="3"/>
      <c r="F57" s="3"/>
      <c r="G57" s="3"/>
    </row>
    <row r="58" ht="21">
      <c r="A58" s="4" t="s">
        <v>75</v>
      </c>
    </row>
    <row r="59" ht="42.75" customHeight="1"/>
    <row r="60" spans="1:7" ht="21">
      <c r="A60" s="81" t="s">
        <v>43</v>
      </c>
      <c r="B60" s="81"/>
      <c r="C60" s="81"/>
      <c r="D60" s="81"/>
      <c r="E60" s="6"/>
      <c r="F60" s="6"/>
      <c r="G60" s="6"/>
    </row>
    <row r="61" spans="1:7" ht="21">
      <c r="A61" s="81" t="s">
        <v>44</v>
      </c>
      <c r="B61" s="81"/>
      <c r="C61" s="81"/>
      <c r="D61" s="81"/>
      <c r="E61" s="6"/>
      <c r="F61" s="6"/>
      <c r="G61" s="6"/>
    </row>
    <row r="62" spans="1:7" ht="21">
      <c r="A62" s="81"/>
      <c r="B62" s="81"/>
      <c r="C62" s="81"/>
      <c r="D62" s="81"/>
      <c r="E62" s="6"/>
      <c r="F62" s="6"/>
      <c r="G62" s="6"/>
    </row>
  </sheetData>
  <sheetProtection/>
  <mergeCells count="10">
    <mergeCell ref="I2:L2"/>
    <mergeCell ref="A1:D1"/>
    <mergeCell ref="A2:D2"/>
    <mergeCell ref="A3:D3"/>
    <mergeCell ref="A62:D62"/>
    <mergeCell ref="A57:D57"/>
    <mergeCell ref="A60:D60"/>
    <mergeCell ref="A61:D61"/>
    <mergeCell ref="I3:J3"/>
    <mergeCell ref="K3:L3"/>
  </mergeCells>
  <printOptions/>
  <pageMargins left="0.3937007874015748" right="0.1968503937007874" top="0.7874015748031497" bottom="1.062992125984252" header="0.2362204724409449" footer="0.15748031496062992"/>
  <pageSetup horizontalDpi="600" verticalDpi="600" orientation="portrait" paperSize="9" scale="85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82.00390625" style="4" bestFit="1" customWidth="1"/>
    <col min="2" max="2" width="9.140625" style="4" customWidth="1"/>
    <col min="3" max="3" width="16.421875" style="8" customWidth="1"/>
    <col min="4" max="4" width="17.00390625" style="8" customWidth="1"/>
    <col min="5" max="6" width="15.28125" style="4" bestFit="1" customWidth="1"/>
    <col min="7" max="16384" width="9.140625" style="4" customWidth="1"/>
  </cols>
  <sheetData>
    <row r="1" ht="21">
      <c r="D1" s="51" t="s">
        <v>36</v>
      </c>
    </row>
    <row r="2" spans="1:4" ht="21">
      <c r="A2" s="78" t="s">
        <v>13</v>
      </c>
      <c r="B2" s="78"/>
      <c r="C2" s="78"/>
      <c r="D2" s="78"/>
    </row>
    <row r="3" spans="1:4" ht="21">
      <c r="A3" s="78" t="s">
        <v>74</v>
      </c>
      <c r="B3" s="78"/>
      <c r="C3" s="78"/>
      <c r="D3" s="78"/>
    </row>
    <row r="4" spans="1:4" ht="21">
      <c r="A4" s="80" t="s">
        <v>179</v>
      </c>
      <c r="B4" s="80"/>
      <c r="C4" s="80"/>
      <c r="D4" s="80"/>
    </row>
    <row r="5" spans="1:4" s="6" customFormat="1" ht="21">
      <c r="A5" s="30"/>
      <c r="B5" s="30" t="s">
        <v>20</v>
      </c>
      <c r="C5" s="31" t="s">
        <v>17</v>
      </c>
      <c r="D5" s="32" t="s">
        <v>25</v>
      </c>
    </row>
    <row r="6" spans="1:4" s="6" customFormat="1" ht="21">
      <c r="A6" s="54" t="s">
        <v>61</v>
      </c>
      <c r="B6" s="47"/>
      <c r="C6" s="52"/>
      <c r="D6" s="53"/>
    </row>
    <row r="7" spans="1:4" ht="21">
      <c r="A7" s="33" t="s">
        <v>16</v>
      </c>
      <c r="B7" s="13"/>
      <c r="C7" s="15"/>
      <c r="D7" s="34"/>
    </row>
    <row r="8" spans="1:4" ht="21">
      <c r="A8" s="13" t="s">
        <v>26</v>
      </c>
      <c r="B8" s="14" t="s">
        <v>78</v>
      </c>
      <c r="C8" s="15">
        <v>3700000</v>
      </c>
      <c r="D8" s="34">
        <v>4426433.39</v>
      </c>
    </row>
    <row r="9" spans="1:4" ht="21">
      <c r="A9" s="13" t="s">
        <v>27</v>
      </c>
      <c r="B9" s="14" t="s">
        <v>79</v>
      </c>
      <c r="C9" s="15">
        <v>100000</v>
      </c>
      <c r="D9" s="34">
        <v>32967.38</v>
      </c>
    </row>
    <row r="10" spans="1:4" ht="21">
      <c r="A10" s="13" t="s">
        <v>28</v>
      </c>
      <c r="B10" s="14" t="s">
        <v>80</v>
      </c>
      <c r="C10" s="15">
        <v>900000</v>
      </c>
      <c r="D10" s="34">
        <v>1087159</v>
      </c>
    </row>
    <row r="11" spans="1:4" ht="21">
      <c r="A11" s="37" t="s">
        <v>15</v>
      </c>
      <c r="B11" s="14"/>
      <c r="C11" s="19">
        <f>SUM(C8:C10)</f>
        <v>4700000</v>
      </c>
      <c r="D11" s="36">
        <f>SUM(D8:D10)</f>
        <v>5546559.77</v>
      </c>
    </row>
    <row r="12" spans="1:4" ht="21">
      <c r="A12" s="33" t="s">
        <v>18</v>
      </c>
      <c r="B12" s="13"/>
      <c r="C12" s="15"/>
      <c r="D12" s="34"/>
    </row>
    <row r="13" spans="1:4" ht="21">
      <c r="A13" s="13" t="s">
        <v>41</v>
      </c>
      <c r="B13" s="14" t="s">
        <v>81</v>
      </c>
      <c r="C13" s="15">
        <v>90000</v>
      </c>
      <c r="D13" s="34">
        <v>63251</v>
      </c>
    </row>
    <row r="14" spans="1:4" ht="21">
      <c r="A14" s="13" t="s">
        <v>117</v>
      </c>
      <c r="B14" s="14" t="s">
        <v>82</v>
      </c>
      <c r="C14" s="15">
        <v>900000</v>
      </c>
      <c r="D14" s="34">
        <v>1177600</v>
      </c>
    </row>
    <row r="15" spans="1:4" ht="21">
      <c r="A15" s="13" t="s">
        <v>163</v>
      </c>
      <c r="B15" s="14" t="s">
        <v>88</v>
      </c>
      <c r="C15" s="15">
        <v>3000</v>
      </c>
      <c r="D15" s="34">
        <v>2500</v>
      </c>
    </row>
    <row r="16" spans="1:4" ht="21">
      <c r="A16" s="13" t="s">
        <v>164</v>
      </c>
      <c r="B16" s="14" t="s">
        <v>156</v>
      </c>
      <c r="C16" s="15"/>
      <c r="D16" s="34">
        <v>500</v>
      </c>
    </row>
    <row r="17" spans="1:4" ht="21">
      <c r="A17" s="13" t="s">
        <v>157</v>
      </c>
      <c r="B17" s="14" t="s">
        <v>102</v>
      </c>
      <c r="C17" s="15">
        <v>10000</v>
      </c>
      <c r="D17" s="34">
        <v>22200</v>
      </c>
    </row>
    <row r="18" spans="1:4" ht="21">
      <c r="A18" s="13" t="s">
        <v>158</v>
      </c>
      <c r="B18" s="14" t="s">
        <v>84</v>
      </c>
      <c r="C18" s="15">
        <v>10000</v>
      </c>
      <c r="D18" s="34">
        <v>424847</v>
      </c>
    </row>
    <row r="19" spans="1:4" ht="21">
      <c r="A19" s="13" t="s">
        <v>159</v>
      </c>
      <c r="B19" s="14" t="s">
        <v>83</v>
      </c>
      <c r="C19" s="15">
        <v>2000</v>
      </c>
      <c r="D19" s="34">
        <v>4137</v>
      </c>
    </row>
    <row r="20" spans="1:4" ht="21">
      <c r="A20" s="13" t="s">
        <v>160</v>
      </c>
      <c r="B20" s="14" t="s">
        <v>87</v>
      </c>
      <c r="C20" s="15">
        <v>75000</v>
      </c>
      <c r="D20" s="34">
        <v>265220</v>
      </c>
    </row>
    <row r="21" spans="1:4" ht="21">
      <c r="A21" s="13" t="s">
        <v>161</v>
      </c>
      <c r="B21" s="14" t="s">
        <v>86</v>
      </c>
      <c r="C21" s="15">
        <v>40000</v>
      </c>
      <c r="D21" s="34">
        <v>42690</v>
      </c>
    </row>
    <row r="22" spans="1:4" ht="21">
      <c r="A22" s="13" t="s">
        <v>172</v>
      </c>
      <c r="B22" s="14" t="s">
        <v>85</v>
      </c>
      <c r="C22" s="15">
        <v>5000</v>
      </c>
      <c r="D22" s="34">
        <v>6170</v>
      </c>
    </row>
    <row r="23" spans="1:4" ht="21">
      <c r="A23" s="37" t="s">
        <v>15</v>
      </c>
      <c r="B23" s="14"/>
      <c r="C23" s="19">
        <f>SUM(C13:C22)</f>
        <v>1135000</v>
      </c>
      <c r="D23" s="36">
        <f>SUM(D13:D22)</f>
        <v>2009115</v>
      </c>
    </row>
    <row r="24" spans="1:4" ht="21">
      <c r="A24" s="35" t="s">
        <v>29</v>
      </c>
      <c r="B24" s="14"/>
      <c r="C24" s="15"/>
      <c r="D24" s="34"/>
    </row>
    <row r="25" spans="1:4" ht="21">
      <c r="A25" s="13" t="s">
        <v>118</v>
      </c>
      <c r="B25" s="14" t="s">
        <v>89</v>
      </c>
      <c r="C25" s="15">
        <v>400000</v>
      </c>
      <c r="D25" s="34">
        <v>602017.16</v>
      </c>
    </row>
    <row r="26" spans="1:4" ht="21">
      <c r="A26" s="37" t="s">
        <v>15</v>
      </c>
      <c r="B26" s="14"/>
      <c r="C26" s="19">
        <f>SUM(C25:C25)</f>
        <v>400000</v>
      </c>
      <c r="D26" s="36">
        <f>SUM(D25:D25)</f>
        <v>602017.16</v>
      </c>
    </row>
    <row r="27" spans="1:4" ht="21">
      <c r="A27" s="35" t="s">
        <v>30</v>
      </c>
      <c r="B27" s="14"/>
      <c r="C27" s="15"/>
      <c r="D27" s="34"/>
    </row>
    <row r="28" spans="1:4" ht="21">
      <c r="A28" s="13" t="s">
        <v>34</v>
      </c>
      <c r="B28" s="14" t="s">
        <v>90</v>
      </c>
      <c r="C28" s="15">
        <v>160000</v>
      </c>
      <c r="D28" s="34">
        <v>221800</v>
      </c>
    </row>
    <row r="29" spans="1:4" ht="21">
      <c r="A29" s="13" t="s">
        <v>33</v>
      </c>
      <c r="B29" s="14" t="s">
        <v>91</v>
      </c>
      <c r="C29" s="15">
        <v>92000</v>
      </c>
      <c r="D29" s="34">
        <v>125323</v>
      </c>
    </row>
    <row r="30" spans="1:4" ht="21">
      <c r="A30" s="37" t="s">
        <v>15</v>
      </c>
      <c r="B30" s="14"/>
      <c r="C30" s="19">
        <f>SUM(C28:C29)</f>
        <v>252000</v>
      </c>
      <c r="D30" s="36">
        <f>SUM(D28:D29)</f>
        <v>347123</v>
      </c>
    </row>
    <row r="31" spans="1:4" ht="21">
      <c r="A31" s="33" t="s">
        <v>42</v>
      </c>
      <c r="B31" s="14"/>
      <c r="C31" s="56"/>
      <c r="D31" s="57"/>
    </row>
    <row r="32" spans="1:4" ht="21">
      <c r="A32" s="41" t="s">
        <v>119</v>
      </c>
      <c r="B32" s="14" t="s">
        <v>120</v>
      </c>
      <c r="C32" s="23">
        <v>0</v>
      </c>
      <c r="D32" s="55">
        <v>0</v>
      </c>
    </row>
    <row r="33" spans="1:4" ht="21">
      <c r="A33" s="37" t="s">
        <v>15</v>
      </c>
      <c r="B33" s="14"/>
      <c r="C33" s="19">
        <f>+C32</f>
        <v>0</v>
      </c>
      <c r="D33" s="19">
        <f>+D32</f>
        <v>0</v>
      </c>
    </row>
    <row r="34" spans="1:4" ht="21">
      <c r="A34" s="37" t="s">
        <v>62</v>
      </c>
      <c r="B34" s="14"/>
      <c r="C34" s="38"/>
      <c r="D34" s="39"/>
    </row>
    <row r="35" spans="1:4" ht="21">
      <c r="A35" s="35" t="s">
        <v>63</v>
      </c>
      <c r="B35" s="14"/>
      <c r="C35" s="15"/>
      <c r="D35" s="34"/>
    </row>
    <row r="36" spans="1:4" ht="21">
      <c r="A36" s="13" t="s">
        <v>147</v>
      </c>
      <c r="B36" s="14" t="s">
        <v>146</v>
      </c>
      <c r="C36" s="15">
        <v>0</v>
      </c>
      <c r="D36" s="34">
        <v>1736646.77</v>
      </c>
    </row>
    <row r="37" spans="1:4" ht="21">
      <c r="A37" s="13" t="s">
        <v>148</v>
      </c>
      <c r="B37" s="14" t="s">
        <v>93</v>
      </c>
      <c r="C37" s="15">
        <v>8800000</v>
      </c>
      <c r="D37" s="34">
        <v>12063522.49</v>
      </c>
    </row>
    <row r="38" spans="1:4" ht="21">
      <c r="A38" s="13" t="s">
        <v>149</v>
      </c>
      <c r="B38" s="14" t="s">
        <v>92</v>
      </c>
      <c r="C38" s="15">
        <v>7000000</v>
      </c>
      <c r="D38" s="34">
        <v>7564941.18</v>
      </c>
    </row>
    <row r="39" spans="1:4" ht="21">
      <c r="A39" s="13" t="s">
        <v>150</v>
      </c>
      <c r="B39" s="14" t="s">
        <v>94</v>
      </c>
      <c r="C39" s="15">
        <v>400000</v>
      </c>
      <c r="D39" s="34">
        <v>452642.89</v>
      </c>
    </row>
    <row r="40" spans="1:4" ht="21">
      <c r="A40" s="13" t="s">
        <v>151</v>
      </c>
      <c r="B40" s="14" t="s">
        <v>95</v>
      </c>
      <c r="C40" s="15">
        <v>3000000</v>
      </c>
      <c r="D40" s="34">
        <v>3487848.45</v>
      </c>
    </row>
    <row r="41" spans="1:4" ht="21">
      <c r="A41" s="13" t="s">
        <v>152</v>
      </c>
      <c r="B41" s="14" t="s">
        <v>96</v>
      </c>
      <c r="C41" s="15">
        <v>4000000</v>
      </c>
      <c r="D41" s="34">
        <v>7507395.99</v>
      </c>
    </row>
    <row r="42" spans="1:4" ht="21">
      <c r="A42" s="13" t="s">
        <v>166</v>
      </c>
      <c r="B42" s="14" t="s">
        <v>97</v>
      </c>
      <c r="C42" s="15"/>
      <c r="D42" s="34">
        <v>3004</v>
      </c>
    </row>
    <row r="43" spans="1:4" ht="21">
      <c r="A43" s="13" t="s">
        <v>167</v>
      </c>
      <c r="B43" s="14" t="s">
        <v>98</v>
      </c>
      <c r="C43" s="15">
        <v>100000</v>
      </c>
      <c r="D43" s="34">
        <v>191852.62</v>
      </c>
    </row>
    <row r="44" spans="1:4" ht="21">
      <c r="A44" s="13" t="s">
        <v>168</v>
      </c>
      <c r="B44" s="14" t="s">
        <v>99</v>
      </c>
      <c r="C44" s="15">
        <v>200000</v>
      </c>
      <c r="D44" s="34">
        <v>118648.35</v>
      </c>
    </row>
    <row r="45" spans="1:4" ht="21">
      <c r="A45" s="13" t="s">
        <v>169</v>
      </c>
      <c r="B45" s="14" t="s">
        <v>100</v>
      </c>
      <c r="C45" s="15">
        <v>26000000</v>
      </c>
      <c r="D45" s="34">
        <v>13414456</v>
      </c>
    </row>
    <row r="46" spans="1:4" ht="21">
      <c r="A46" s="13" t="s">
        <v>170</v>
      </c>
      <c r="B46" s="14" t="s">
        <v>101</v>
      </c>
      <c r="C46" s="15">
        <v>13000</v>
      </c>
      <c r="D46" s="34">
        <v>13360</v>
      </c>
    </row>
    <row r="47" spans="1:4" ht="21">
      <c r="A47" s="13" t="s">
        <v>173</v>
      </c>
      <c r="B47" s="14" t="s">
        <v>171</v>
      </c>
      <c r="C47" s="15"/>
      <c r="D47" s="77">
        <v>3356.2</v>
      </c>
    </row>
    <row r="48" spans="1:6" ht="21">
      <c r="A48" s="37" t="s">
        <v>15</v>
      </c>
      <c r="B48" s="14"/>
      <c r="C48" s="19">
        <f>SUM(C36:C47)</f>
        <v>49513000</v>
      </c>
      <c r="D48" s="19">
        <f>SUM(D36:D47)</f>
        <v>46557674.94</v>
      </c>
      <c r="E48" s="16"/>
      <c r="F48" s="16"/>
    </row>
    <row r="49" spans="1:4" ht="21">
      <c r="A49" s="35" t="s">
        <v>31</v>
      </c>
      <c r="B49" s="14"/>
      <c r="C49" s="15"/>
      <c r="D49" s="40"/>
    </row>
    <row r="50" spans="1:4" ht="21">
      <c r="A50" s="35" t="s">
        <v>64</v>
      </c>
      <c r="B50" s="14"/>
      <c r="C50" s="15"/>
      <c r="D50" s="34"/>
    </row>
    <row r="51" spans="1:4" ht="21">
      <c r="A51" s="13" t="s">
        <v>128</v>
      </c>
      <c r="B51" s="14" t="s">
        <v>121</v>
      </c>
      <c r="C51" s="15">
        <v>13000000</v>
      </c>
      <c r="D51" s="34">
        <v>12988769</v>
      </c>
    </row>
    <row r="52" spans="1:6" ht="21">
      <c r="A52" s="37" t="s">
        <v>15</v>
      </c>
      <c r="B52" s="14"/>
      <c r="C52" s="19">
        <f>SUM(C51:C51)</f>
        <v>13000000</v>
      </c>
      <c r="D52" s="36">
        <f>SUM(D51:D51)</f>
        <v>12988769</v>
      </c>
      <c r="E52" s="16"/>
      <c r="F52" s="73"/>
    </row>
    <row r="53" spans="1:4" ht="21">
      <c r="A53" s="35" t="s">
        <v>65</v>
      </c>
      <c r="B53" s="14"/>
      <c r="C53" s="15"/>
      <c r="D53" s="34"/>
    </row>
    <row r="54" spans="1:4" ht="21">
      <c r="A54" s="33" t="s">
        <v>66</v>
      </c>
      <c r="B54" s="14"/>
      <c r="C54" s="15"/>
      <c r="D54" s="34"/>
    </row>
    <row r="55" spans="1:6" ht="21">
      <c r="A55" s="13" t="s">
        <v>129</v>
      </c>
      <c r="B55" s="14" t="s">
        <v>103</v>
      </c>
      <c r="C55" s="15"/>
      <c r="D55" s="34">
        <v>15179500</v>
      </c>
      <c r="F55" s="73"/>
    </row>
    <row r="56" spans="1:6" ht="21">
      <c r="A56" s="13" t="s">
        <v>130</v>
      </c>
      <c r="B56" s="14" t="s">
        <v>103</v>
      </c>
      <c r="C56" s="15"/>
      <c r="D56" s="34">
        <v>2484800</v>
      </c>
      <c r="F56" s="73"/>
    </row>
    <row r="57" spans="1:4" ht="36">
      <c r="A57" s="72" t="s">
        <v>131</v>
      </c>
      <c r="B57" s="14" t="s">
        <v>103</v>
      </c>
      <c r="C57" s="15"/>
      <c r="D57" s="34">
        <v>843855</v>
      </c>
    </row>
    <row r="58" spans="1:4" ht="21">
      <c r="A58" s="72" t="s">
        <v>139</v>
      </c>
      <c r="B58" s="14" t="s">
        <v>103</v>
      </c>
      <c r="C58" s="15"/>
      <c r="D58" s="34">
        <v>35000</v>
      </c>
    </row>
    <row r="59" spans="1:4" ht="21">
      <c r="A59" s="72" t="s">
        <v>140</v>
      </c>
      <c r="B59" s="14" t="s">
        <v>103</v>
      </c>
      <c r="C59" s="15"/>
      <c r="D59" s="34">
        <v>181900</v>
      </c>
    </row>
    <row r="60" spans="1:4" ht="21">
      <c r="A60" s="72" t="s">
        <v>153</v>
      </c>
      <c r="B60" s="14" t="s">
        <v>103</v>
      </c>
      <c r="C60" s="15"/>
      <c r="D60" s="34">
        <v>97500</v>
      </c>
    </row>
    <row r="61" spans="1:4" ht="21">
      <c r="A61" s="72" t="s">
        <v>154</v>
      </c>
      <c r="B61" s="14" t="s">
        <v>103</v>
      </c>
      <c r="C61" s="15"/>
      <c r="D61" s="34">
        <v>7980</v>
      </c>
    </row>
    <row r="62" spans="1:4" ht="21">
      <c r="A62" s="13" t="s">
        <v>155</v>
      </c>
      <c r="B62" s="14" t="s">
        <v>103</v>
      </c>
      <c r="C62" s="15"/>
      <c r="D62" s="34">
        <v>1447000</v>
      </c>
    </row>
    <row r="63" spans="1:6" ht="21">
      <c r="A63" s="17" t="s">
        <v>165</v>
      </c>
      <c r="B63" s="22" t="s">
        <v>162</v>
      </c>
      <c r="C63" s="15"/>
      <c r="D63" s="34">
        <v>40000</v>
      </c>
      <c r="F63" s="16"/>
    </row>
    <row r="64" spans="1:5" ht="21">
      <c r="A64" s="12" t="s">
        <v>15</v>
      </c>
      <c r="B64" s="22"/>
      <c r="C64" s="19">
        <f>SUM(C55:C63)</f>
        <v>0</v>
      </c>
      <c r="D64" s="36">
        <f>SUM(D55:D63)</f>
        <v>20317535</v>
      </c>
      <c r="E64" s="16"/>
    </row>
    <row r="67" spans="1:3" ht="21">
      <c r="A67" s="4" t="s">
        <v>76</v>
      </c>
      <c r="C67" s="8">
        <f>+C11+C23+C26+C30+C33+C48</f>
        <v>56000000</v>
      </c>
    </row>
    <row r="68" spans="1:3" ht="21">
      <c r="A68" s="4" t="s">
        <v>144</v>
      </c>
      <c r="C68" s="8">
        <f>+C52</f>
        <v>13000000</v>
      </c>
    </row>
    <row r="69" spans="1:3" ht="21.75" thickBot="1">
      <c r="A69" s="11" t="s">
        <v>142</v>
      </c>
      <c r="C69" s="63">
        <f>SUM(C67:C68)</f>
        <v>69000000</v>
      </c>
    </row>
    <row r="71" spans="1:3" ht="21">
      <c r="A71" s="4" t="s">
        <v>143</v>
      </c>
      <c r="C71" s="8">
        <f>+F48</f>
        <v>0</v>
      </c>
    </row>
    <row r="72" spans="1:3" ht="21">
      <c r="A72" s="4" t="s">
        <v>144</v>
      </c>
      <c r="C72" s="8">
        <f>+D52</f>
        <v>12988769</v>
      </c>
    </row>
    <row r="73" spans="1:3" ht="21">
      <c r="A73" s="4" t="s">
        <v>141</v>
      </c>
      <c r="C73" s="8">
        <f>SUM(D64)</f>
        <v>20317535</v>
      </c>
    </row>
    <row r="74" spans="1:3" ht="21.75" thickBot="1">
      <c r="A74" s="11" t="s">
        <v>19</v>
      </c>
      <c r="C74" s="63">
        <f>SUM(C71:C73)</f>
        <v>33306304</v>
      </c>
    </row>
  </sheetData>
  <sheetProtection/>
  <mergeCells count="3">
    <mergeCell ref="A2:D2"/>
    <mergeCell ref="A3:D3"/>
    <mergeCell ref="A4:D4"/>
  </mergeCells>
  <printOptions/>
  <pageMargins left="0.31496062992125984" right="0.15748031496062992" top="0.5905511811023623" bottom="1.062992125984252" header="0.2755905511811024" footer="0.15748031496062992"/>
  <pageSetup horizontalDpi="600" verticalDpi="600" orientation="portrait" paperSize="9" scale="85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selection activeCell="A3" sqref="A3:C3"/>
    </sheetView>
  </sheetViews>
  <sheetFormatPr defaultColWidth="9.140625" defaultRowHeight="21.75"/>
  <cols>
    <col min="1" max="1" width="106.00390625" style="4" customWidth="1"/>
    <col min="2" max="2" width="6.7109375" style="4" customWidth="1"/>
    <col min="3" max="3" width="17.8515625" style="4" customWidth="1"/>
    <col min="4" max="5" width="16.00390625" style="4" customWidth="1"/>
    <col min="6" max="16384" width="9.140625" style="4" customWidth="1"/>
  </cols>
  <sheetData>
    <row r="1" spans="1:4" ht="21">
      <c r="A1" s="78" t="s">
        <v>13</v>
      </c>
      <c r="B1" s="78"/>
      <c r="C1" s="78"/>
      <c r="D1" s="76"/>
    </row>
    <row r="2" spans="1:4" ht="21">
      <c r="A2" s="78" t="s">
        <v>67</v>
      </c>
      <c r="B2" s="78"/>
      <c r="C2" s="78"/>
      <c r="D2" s="76"/>
    </row>
    <row r="3" spans="1:4" ht="21">
      <c r="A3" s="78" t="s">
        <v>180</v>
      </c>
      <c r="B3" s="78"/>
      <c r="C3" s="78"/>
      <c r="D3" s="76"/>
    </row>
    <row r="4" spans="1:4" ht="21">
      <c r="A4" s="11" t="s">
        <v>69</v>
      </c>
      <c r="B4" s="6"/>
      <c r="C4" s="6"/>
      <c r="D4" s="3"/>
    </row>
    <row r="5" spans="1:4" ht="21">
      <c r="A5" s="5" t="s">
        <v>55</v>
      </c>
      <c r="B5" s="6"/>
      <c r="C5" s="3" t="s">
        <v>51</v>
      </c>
      <c r="D5" s="3"/>
    </row>
    <row r="6" spans="1:4" ht="21">
      <c r="A6" s="58" t="s">
        <v>37</v>
      </c>
      <c r="B6" s="8"/>
      <c r="C6" s="1"/>
      <c r="D6" s="3"/>
    </row>
    <row r="7" spans="1:4" s="2" customFormat="1" ht="42">
      <c r="A7" s="68" t="s">
        <v>125</v>
      </c>
      <c r="B7" s="1"/>
      <c r="C7" s="69">
        <f>1025880-457540</f>
        <v>568340</v>
      </c>
      <c r="D7" s="9"/>
    </row>
    <row r="8" spans="1:4" ht="21.75" thickBot="1">
      <c r="A8" s="7"/>
      <c r="B8" s="9" t="s">
        <v>15</v>
      </c>
      <c r="C8" s="10">
        <f>SUM(C6:C7)</f>
        <v>568340</v>
      </c>
      <c r="D8" s="3"/>
    </row>
    <row r="9" spans="1:4" ht="21.75" thickTop="1">
      <c r="A9" s="7"/>
      <c r="B9" s="9"/>
      <c r="C9" s="21"/>
      <c r="D9" s="3"/>
    </row>
    <row r="10" spans="1:4" ht="21">
      <c r="A10" s="11" t="s">
        <v>70</v>
      </c>
      <c r="C10" s="6"/>
      <c r="D10" s="43"/>
    </row>
    <row r="11" spans="1:4" ht="21">
      <c r="A11" s="5" t="s">
        <v>55</v>
      </c>
      <c r="C11" s="3" t="s">
        <v>51</v>
      </c>
      <c r="D11" s="2"/>
    </row>
    <row r="12" spans="3:4" ht="21">
      <c r="C12" s="8">
        <v>0</v>
      </c>
      <c r="D12" s="2"/>
    </row>
    <row r="13" spans="3:4" ht="21">
      <c r="C13" s="8">
        <v>0</v>
      </c>
      <c r="D13" s="2"/>
    </row>
    <row r="14" spans="1:4" ht="21.75" thickBot="1">
      <c r="A14" s="5"/>
      <c r="B14" s="9" t="s">
        <v>15</v>
      </c>
      <c r="C14" s="10">
        <f>SUM(C12:C13)</f>
        <v>0</v>
      </c>
      <c r="D14" s="2"/>
    </row>
    <row r="15" spans="1:4" ht="21.75" thickTop="1">
      <c r="A15" s="5"/>
      <c r="B15" s="9"/>
      <c r="C15" s="21"/>
      <c r="D15" s="2"/>
    </row>
    <row r="16" spans="1:5" ht="21">
      <c r="A16" s="5" t="s">
        <v>68</v>
      </c>
      <c r="B16" s="9"/>
      <c r="C16" s="3" t="s">
        <v>51</v>
      </c>
      <c r="D16" s="43" t="s">
        <v>145</v>
      </c>
      <c r="E16" s="6" t="s">
        <v>2</v>
      </c>
    </row>
    <row r="17" spans="1:5" ht="21">
      <c r="A17" s="2" t="s">
        <v>53</v>
      </c>
      <c r="B17" s="9"/>
      <c r="C17" s="46">
        <v>44562.07</v>
      </c>
      <c r="D17" s="1">
        <f>37763.1+5530.03+51943.81+60490.39+30492.13+65409.9+52315.18+70185.62+58571.91+43637.12+30107.49+10699.5</f>
        <v>517146.18000000005</v>
      </c>
      <c r="E17" s="8">
        <f>5530.03+51943.81+60490.39+30492.13+65409.9+52315.18+70185.62+58571.91+43637.12+30107.49+10699.25+44562.07</f>
        <v>523944.89999999997</v>
      </c>
    </row>
    <row r="18" spans="1:5" ht="21">
      <c r="A18" s="2" t="s">
        <v>35</v>
      </c>
      <c r="B18" s="9"/>
      <c r="C18" s="46">
        <v>2296286.17</v>
      </c>
      <c r="D18" s="1">
        <f>32525+13988+114750</f>
        <v>161263</v>
      </c>
      <c r="E18" s="8">
        <f>287001+80550+21950+468000+66450+48100+70975+297566</f>
        <v>1340592</v>
      </c>
    </row>
    <row r="19" spans="1:5" ht="21">
      <c r="A19" s="2" t="s">
        <v>45</v>
      </c>
      <c r="B19" s="9"/>
      <c r="C19" s="46">
        <v>229050</v>
      </c>
      <c r="D19" s="1">
        <f>332540+2515125+538865</f>
        <v>3386530</v>
      </c>
      <c r="E19" s="8">
        <f>3064040+219000</f>
        <v>3283040</v>
      </c>
    </row>
    <row r="20" spans="1:5" ht="21">
      <c r="A20" s="2" t="s">
        <v>54</v>
      </c>
      <c r="B20" s="9"/>
      <c r="C20" s="46">
        <v>25676</v>
      </c>
      <c r="D20" s="1">
        <f>26542+21258+32010+25391+25311+24980+25480+25980+25980+25980+25980+25980</f>
        <v>310872</v>
      </c>
      <c r="E20" s="8">
        <f>21258+32010+25391+25311+24980+25480+25980+25980+25980+25980+25980+25676</f>
        <v>310006</v>
      </c>
    </row>
    <row r="21" spans="1:5" ht="21">
      <c r="A21" s="2" t="s">
        <v>106</v>
      </c>
      <c r="B21" s="9"/>
      <c r="C21" s="46">
        <v>12199.9</v>
      </c>
      <c r="D21" s="1">
        <v>0</v>
      </c>
      <c r="E21" s="8">
        <f>6+0.8+34.6+142+174.25+293.7+1079.05+163.7+18.05+44.7+10.65+61.65</f>
        <v>2029.15</v>
      </c>
    </row>
    <row r="22" spans="1:5" ht="21">
      <c r="A22" s="2" t="s">
        <v>107</v>
      </c>
      <c r="B22" s="9"/>
      <c r="C22" s="46">
        <v>34201.44</v>
      </c>
      <c r="D22" s="1">
        <v>0</v>
      </c>
      <c r="E22" s="8">
        <f>7.2+0.96+41.52+170.4+209.1+352.44+1294.86+196.44+21.66+53.64+12.78+73.98</f>
        <v>2434.98</v>
      </c>
    </row>
    <row r="23" spans="1:5" ht="21">
      <c r="A23" s="2" t="s">
        <v>57</v>
      </c>
      <c r="B23" s="9"/>
      <c r="C23" s="1">
        <v>0</v>
      </c>
      <c r="D23" s="1">
        <f>1402+1350</f>
        <v>2752</v>
      </c>
      <c r="E23" s="8">
        <f>1402+1350</f>
        <v>2752</v>
      </c>
    </row>
    <row r="24" spans="1:5" ht="21">
      <c r="A24" s="2" t="s">
        <v>124</v>
      </c>
      <c r="B24" s="9"/>
      <c r="C24" s="1">
        <v>14758</v>
      </c>
      <c r="D24" s="1">
        <f>247335+416240+298936</f>
        <v>962511</v>
      </c>
      <c r="E24" s="8">
        <f>416240+298936</f>
        <v>715176</v>
      </c>
    </row>
    <row r="25" spans="1:5" ht="21">
      <c r="A25" s="2" t="s">
        <v>77</v>
      </c>
      <c r="B25" s="9"/>
      <c r="C25" s="1">
        <v>2209385.31</v>
      </c>
      <c r="D25" s="1">
        <v>0</v>
      </c>
      <c r="E25" s="8">
        <v>0</v>
      </c>
    </row>
    <row r="26" spans="1:5" ht="21.75" thickBot="1">
      <c r="A26" s="2"/>
      <c r="B26" s="9" t="s">
        <v>15</v>
      </c>
      <c r="C26" s="10">
        <f>SUM(C17:C25)</f>
        <v>4866118.89</v>
      </c>
      <c r="D26" s="74">
        <f>SUM(D17:D25)</f>
        <v>5341074.18</v>
      </c>
      <c r="E26" s="75">
        <f>SUM(E17:E25)</f>
        <v>6179975.030000001</v>
      </c>
    </row>
    <row r="27" spans="1:4" ht="21.75" thickTop="1">
      <c r="A27" s="2"/>
      <c r="B27" s="9"/>
      <c r="C27" s="21"/>
      <c r="D27" s="2"/>
    </row>
  </sheetData>
  <sheetProtection/>
  <mergeCells count="3">
    <mergeCell ref="A1:C1"/>
    <mergeCell ref="A2:C2"/>
    <mergeCell ref="A3:C3"/>
  </mergeCells>
  <printOptions/>
  <pageMargins left="0.5511811023622047" right="0.1968503937007874" top="0.7086614173228347" bottom="0.4330708661417323" header="0.5118110236220472" footer="0.1574803149606299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2016-10-12T09:15:19Z</cp:lastPrinted>
  <dcterms:created xsi:type="dcterms:W3CDTF">2004-08-31T04:38:21Z</dcterms:created>
  <dcterms:modified xsi:type="dcterms:W3CDTF">2017-06-15T03:44:17Z</dcterms:modified>
  <cp:category/>
  <cp:version/>
  <cp:contentType/>
  <cp:contentStatus/>
</cp:coreProperties>
</file>