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155" windowWidth="5385" windowHeight="5385" tabRatio="907" activeTab="0"/>
  </bookViews>
  <sheets>
    <sheet name="งบทดลอง" sheetId="1" r:id="rId1"/>
    <sheet name="หมายเหตุ1" sheetId="2" r:id="rId2"/>
    <sheet name="รายละเอียด2-3" sheetId="3" r:id="rId3"/>
  </sheets>
  <definedNames>
    <definedName name="_xlnm.Print_Area" localSheetId="0">'งบทดลอง'!$A$1:$D$58</definedName>
    <definedName name="_xlnm.Print_Titles" localSheetId="0">'งบทดลอง'!$1:$4</definedName>
    <definedName name="_xlnm.Print_Titles" localSheetId="1">'หมายเหตุ1'!$2:$5</definedName>
  </definedNames>
  <calcPr fullCalcOnLoad="1"/>
</workbook>
</file>

<file path=xl/sharedStrings.xml><?xml version="1.0" encoding="utf-8"?>
<sst xmlns="http://schemas.openxmlformats.org/spreadsheetml/2006/main" count="223" uniqueCount="190">
  <si>
    <t>รายการ</t>
  </si>
  <si>
    <t>เดบิท</t>
  </si>
  <si>
    <t>เครดิต</t>
  </si>
  <si>
    <t>รายจ่ายงบกลาง</t>
  </si>
  <si>
    <t>ค่าตอบแทน</t>
  </si>
  <si>
    <t>ค่าใช้สอย</t>
  </si>
  <si>
    <t>ค่าวัสดุ</t>
  </si>
  <si>
    <t>สาธารณูปโภค</t>
  </si>
  <si>
    <t>เงินอุดหนุน</t>
  </si>
  <si>
    <t>ค่าที่ดินและสิ่งก่อสร้าง</t>
  </si>
  <si>
    <t>เงินสะสม</t>
  </si>
  <si>
    <t>งบทดลอง</t>
  </si>
  <si>
    <t xml:space="preserve">             -   โปรดทราบ</t>
  </si>
  <si>
    <t>องค์การบริหารส่วนตำบลปากช่อง</t>
  </si>
  <si>
    <t>ครุภัณฑ์</t>
  </si>
  <si>
    <t>รวม</t>
  </si>
  <si>
    <t>หมวดภาษีอากร</t>
  </si>
  <si>
    <t>ประมาณการ</t>
  </si>
  <si>
    <t>หมวดค่าธรรมเนียม  ค่าปรับและใบอนุญาต</t>
  </si>
  <si>
    <t>รวมรายรับ</t>
  </si>
  <si>
    <t>รหัสบัญชี</t>
  </si>
  <si>
    <t>เงินทุนสำรองเงินสะสม</t>
  </si>
  <si>
    <t xml:space="preserve">           -   เพื่อโปรดทราบ</t>
  </si>
  <si>
    <t>ลูกหนี้เงินยืมเงินสะสม</t>
  </si>
  <si>
    <t>เงินสด</t>
  </si>
  <si>
    <t>รับจริง</t>
  </si>
  <si>
    <t>(1)   ภาษีโรงเรือนและที่ดิน</t>
  </si>
  <si>
    <t>(2)   ภาษีบำรุงท้องที่</t>
  </si>
  <si>
    <t>(3)   ภาษีป้าย</t>
  </si>
  <si>
    <t>หมวดรายได้จากทรัพย์สิน</t>
  </si>
  <si>
    <t>หมวดรายได้เบ็ดเตล็ด</t>
  </si>
  <si>
    <t>รายได้ที่รัฐบาลอุดหนุนให้องค์กรปกครองส่วนท้องถิ่น</t>
  </si>
  <si>
    <t>รายรับ  (หมายเหตุ  1)</t>
  </si>
  <si>
    <t>(2)   รายได้เบ็ดเตล็ดอื่น  ๆ</t>
  </si>
  <si>
    <t>(1)   ค่าขายแบบแปลน</t>
  </si>
  <si>
    <t>เงินรับฝากประกันสัญญา</t>
  </si>
  <si>
    <t>หมายเหตุ 1</t>
  </si>
  <si>
    <t>รายจ่ายค้างจ่าย</t>
  </si>
  <si>
    <t xml:space="preserve">                    (นางสุภาวดี  หลาบอินทร์)</t>
  </si>
  <si>
    <t xml:space="preserve">                    (นายคมสรรค์  หวังกั้นกลาง)</t>
  </si>
  <si>
    <t xml:space="preserve">                        ปลัด อบต.ปากช่อง</t>
  </si>
  <si>
    <t>(1)   ค่าธรรมเนียมเกี่ยวกับการควบคุมอาคาร</t>
  </si>
  <si>
    <t>(5)   ค่าปรับผิดสัญญา</t>
  </si>
  <si>
    <t>รายได้จากทุน</t>
  </si>
  <si>
    <t>(นายเสกสันต์  ทองสวัสดิ์วงศ์)</t>
  </si>
  <si>
    <t>นายกองค์การบริหารส่วนตำบลปากช่อง</t>
  </si>
  <si>
    <t>เงินรับฝากประกันซอง</t>
  </si>
  <si>
    <r>
      <t>เรียน</t>
    </r>
    <r>
      <rPr>
        <sz val="16"/>
        <rFont val="TH SarabunPSK"/>
        <family val="2"/>
      </rPr>
      <t xml:space="preserve">   ปลัดองค์การบริหารส่วนตำบลปากช่อง</t>
    </r>
  </si>
  <si>
    <r>
      <t>เรียน</t>
    </r>
    <r>
      <rPr>
        <sz val="16"/>
        <rFont val="TH SarabunPSK"/>
        <family val="2"/>
      </rPr>
      <t xml:space="preserve">    นายกองค์การบริหารส่วนตำบลปากช่อง</t>
    </r>
  </si>
  <si>
    <r>
      <t xml:space="preserve">คำสั่ง </t>
    </r>
    <r>
      <rPr>
        <sz val="16"/>
        <rFont val="TH SarabunPSK"/>
        <family val="2"/>
      </rPr>
      <t xml:space="preserve">  นายกองค์การบริหารส่วนตำบลปากช่อง</t>
    </r>
  </si>
  <si>
    <t>เงินเดือน (ฝ่ายประจำ)</t>
  </si>
  <si>
    <t>เงินเดือน (ฝ่ายการเมือง)</t>
  </si>
  <si>
    <t>จำนวนเงิน</t>
  </si>
  <si>
    <t xml:space="preserve">                       ผู้อำนวยการกองคลัง</t>
  </si>
  <si>
    <t>เงินรับฝากภาษีหัก ณ ที่จ่าย</t>
  </si>
  <si>
    <t>เงินรับฝากประกันสังคม</t>
  </si>
  <si>
    <t>หมวดที่จ่าย</t>
  </si>
  <si>
    <t>ลูกหนี้เงินยืม</t>
  </si>
  <si>
    <t>บริการทางการแพทย์</t>
  </si>
  <si>
    <t>ลูกหนี้ภาษีโรงเรือนและที่ดิน</t>
  </si>
  <si>
    <t>ลูกหนี้ภาษีป้าย</t>
  </si>
  <si>
    <t>ลูกหนี้ภาษีบำรุงท้องที่</t>
  </si>
  <si>
    <t>รายได้จัดเก็บเอง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</si>
  <si>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</si>
  <si>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</si>
  <si>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หมวดเงินอุดหนุนทั่วไป</t>
  </si>
  <si>
    <t>รายได้ที่รัฐบาลอุดหนุนให้โดยระบุวัตถุประสงค์/เฉพาะกิจ</t>
  </si>
  <si>
    <t>หมวดเงินอุดหนุนระบุวัตถุประสงค์/เฉพาะกิจ</t>
  </si>
  <si>
    <t>รายละเอียด  ประกอบงบทดลองและรายงาน รับ-จ่ายเงิน</t>
  </si>
  <si>
    <r>
      <t>เงินรับฝาก</t>
    </r>
    <r>
      <rPr>
        <b/>
        <sz val="16"/>
        <rFont val="TH SarabunPSK"/>
        <family val="2"/>
      </rPr>
      <t xml:space="preserve">  (หมายเหตุ 4)</t>
    </r>
  </si>
  <si>
    <r>
      <rPr>
        <b/>
        <u val="single"/>
        <sz val="16"/>
        <rFont val="TH SarabunPSK"/>
        <family val="2"/>
      </rPr>
      <t>รายจ่ายค้างจ่าย</t>
    </r>
    <r>
      <rPr>
        <b/>
        <sz val="16"/>
        <rFont val="TH SarabunPSK"/>
        <family val="2"/>
      </rPr>
      <t xml:space="preserve">  (หมายเหตุ  2)</t>
    </r>
  </si>
  <si>
    <r>
      <rPr>
        <b/>
        <u val="single"/>
        <sz val="16"/>
        <rFont val="TH SarabunPSK"/>
        <family val="2"/>
      </rPr>
      <t>ฏีกาค้างจ่าย</t>
    </r>
    <r>
      <rPr>
        <b/>
        <sz val="16"/>
        <rFont val="TH SarabunPSK"/>
        <family val="2"/>
      </rPr>
      <t xml:space="preserve">  (หมายเหตุ  3)</t>
    </r>
  </si>
  <si>
    <t>รายจ่ายค้างจ่าย  (หมายเหตุ  2)</t>
  </si>
  <si>
    <t>ฏีกาค้างจ่าย  (หมายเหตุ  3)</t>
  </si>
  <si>
    <t>เงินรับฝาก  (หมายเหตุ 4)</t>
  </si>
  <si>
    <t>รายรับจริงประกอบงบทดลองและรายงานรับ - จ่ายเงิน</t>
  </si>
  <si>
    <t xml:space="preserve">                                                                -    ทราบ</t>
  </si>
  <si>
    <t>ตั้งงบประมาณ รายรับไม่รวมเงินอุดหนุน</t>
  </si>
  <si>
    <t>เงินรับฝากเงินทุนโครงการเศรษฐกิจชุมชน</t>
  </si>
  <si>
    <t>411001</t>
  </si>
  <si>
    <t>411002</t>
  </si>
  <si>
    <t>411003</t>
  </si>
  <si>
    <t>412106</t>
  </si>
  <si>
    <t>412107</t>
  </si>
  <si>
    <t>412299</t>
  </si>
  <si>
    <t>412210</t>
  </si>
  <si>
    <t>412307</t>
  </si>
  <si>
    <t>412304</t>
  </si>
  <si>
    <t>412303</t>
  </si>
  <si>
    <t>412128</t>
  </si>
  <si>
    <t>413003</t>
  </si>
  <si>
    <t>415004</t>
  </si>
  <si>
    <t>415999</t>
  </si>
  <si>
    <t>421004</t>
  </si>
  <si>
    <t>421002</t>
  </si>
  <si>
    <t>421005</t>
  </si>
  <si>
    <t>421006</t>
  </si>
  <si>
    <t>421007</t>
  </si>
  <si>
    <t>421012</t>
  </si>
  <si>
    <t>421013</t>
  </si>
  <si>
    <t>421015</t>
  </si>
  <si>
    <t>421017</t>
  </si>
  <si>
    <t>412202</t>
  </si>
  <si>
    <t>441000</t>
  </si>
  <si>
    <t>เงินรับฝากค่าใช้จ่ายในการจัดเก็บภาษีบำรุงท้องที่  5%</t>
  </si>
  <si>
    <t>เงินรับฝากส่วนลดในการจัดเก็บภาษีบำรุงท้องที่  6%</t>
  </si>
  <si>
    <t>เงินฝาก - ออมทรัพย์ (กรุงไทย) (303-0-28709-2)</t>
  </si>
  <si>
    <t>เงินฝาก - ออมทรัพย์ (ธกส.) (016212317668)</t>
  </si>
  <si>
    <t>เงินฝาก - ออมทรัพย์ (ธกส.) (016212397434) เศรษฐกิจชุมชน</t>
  </si>
  <si>
    <t xml:space="preserve">เงินฝาก - ออมทรัพย์ (ธกส.)  (016212634793) </t>
  </si>
  <si>
    <t>เงินฝาก - เผื่อเรียก (ออมสิน) (020088645021)</t>
  </si>
  <si>
    <t>เงินฝาก - ประจำ (กรุงไทย) (303-2-13416-1)</t>
  </si>
  <si>
    <t>เงินฝาก - ประจำ (ออมสิน) (300010510026)</t>
  </si>
  <si>
    <t>111201</t>
  </si>
  <si>
    <t>111202</t>
  </si>
  <si>
    <t>(2)   ค่าธรรมเนียมเก็บและขนขยะมูลฝอย</t>
  </si>
  <si>
    <t>(1)   ดอกเบี้ย</t>
  </si>
  <si>
    <t>(1)  ค่าขายทอดตลาดทรัพย์สิน</t>
  </si>
  <si>
    <t>416001</t>
  </si>
  <si>
    <t>431002</t>
  </si>
  <si>
    <t>ลูกหนี้เงินสะสม</t>
  </si>
  <si>
    <t>รายได้จากรัฐบาลค้างรับ</t>
  </si>
  <si>
    <t>เงินรับฝากเงินรอคืนจังหวัด</t>
  </si>
  <si>
    <t xml:space="preserve">โครงการก่อสร้างถนนลาดยางเคฟซิล(บริเวณซอยนางฉะอ้อน-ภูล้อมดาว)   บ้านแก่นท้าว หมู่ที่ 9 </t>
  </si>
  <si>
    <t xml:space="preserve">โครงการวางท่อระบายน้ำ ค.ส.ล. พร้อมบ่อพัก(บริเวณบ้านลุงสมควร)ขออนุมัติกันเงิน 93,807.49  บาท หมู่ที่  3  บ้านโป่งประทุน  </t>
  </si>
  <si>
    <t xml:space="preserve">โครงการก่อสร้างรางระบายน้ำ ค.ส.ล.(บริเวณซอยหน้าวัด)  ขออนุมัติกันเงิน  478,019.01  บาท บ้านลำทองหลาง  หมู่ที่ 7   </t>
  </si>
  <si>
    <t>โครงการก่อสร้างรางระบายน้ำ ค.ส.ล.(บริเวณหน้าบ้านนางสมพร)  ขออนุมัติกันเงิน  77,840.26  บาท  บ้านแก่นท้าว หมู่ที่ 9</t>
  </si>
  <si>
    <t xml:space="preserve">โครงการก่อสร้างรางระบายน้ำ ค.ส.ล.(บริเวณคุ้มแม่เรียน)  ขออนุมัติกันเงิน  165,260.85  บาท   บ้านแก่นท้าว หมู่ที่ 9 </t>
  </si>
  <si>
    <t xml:space="preserve">โครงการวางท่อระบายน้ำเหลี่ยม ค.ส.ล. (บริเวณบ้านผู้ช่วยโต๊ะ)  ขออนุมัติกันเงิน  37,423.20.-  บาท  บ้านหนองกะโตวา หมู่ที่ 10   </t>
  </si>
  <si>
    <t xml:space="preserve">โครงการก่อสร้างรางระบายน้ำ ค.ส.ล.(บริเวณซอยบ้านนายศิริ)ขออนุมัติกันเงิน 226,535.10  บาท บ้านเหนือ หมู่ที่ 15 </t>
  </si>
  <si>
    <t xml:space="preserve">โครงการก่อสร้างรางระบายน้ำ ค.ส.ล.พร้อมวางท่อ (บริเวณเส้นกลางบ้าน) ขออนุมัติกันเงิน  205,578.11  บาท หมู่ที่ 16 บ้านซับหวาย   </t>
  </si>
  <si>
    <t xml:space="preserve">โครงการก่อสร้างรางระบายน้ำ ค.ส.ล. (บริเวณบ้านลุงชาลี) ขออนุมัติกันเงิน  218,451.69 บาท หมู่ที่ 16 บ้านซับหวาย   </t>
  </si>
  <si>
    <t xml:space="preserve">โครงการวางท่อระบายน้ำ ค.ส.ล.(บริเวณบ้านลุงสงวน) ขออนุมัติกันเงิน 216,555.58  บาท บ้านไทยเจริญ  หมู่ที่ 20   </t>
  </si>
  <si>
    <t xml:space="preserve">โครงการวางท่อระบายน้ำค.ส.ล.(บริเวณฝายน้ำล้น) ขออนุมัติกันเงิน  425,028.71  บาท   บ้านโนนสมบูรณ์ หมู่ที่ 21 </t>
  </si>
  <si>
    <t xml:space="preserve">โครงการก่อสร้างศาลาประชาคม (บริเวณกองวัคซีน)   หมู่ที่  11 บ้านปากช่อง  </t>
  </si>
  <si>
    <t>โครงการก่อสร้างระบบประปาหมู่บ้าน (บริเวณคุ้มบ้านนายพันธ์) บ้านซับน้ำเย็น  หมู่ที่  14</t>
  </si>
  <si>
    <t xml:space="preserve">โครงการก่อสร้างระบบประปาหมู่บ้าน (บริเวณคุ้มซับน้อยบน)บ้านไทยเจริญ  หมู่ที่  20 </t>
  </si>
  <si>
    <t xml:space="preserve">ค่าซ่อมแซมถนนลาดยางเคฟซิล  (บริเวณซอยแลนด์บีช 1)  ขออนุมัติกันเงิน  134,693.42  บาท  มะค่า หมู่ที่ 5 </t>
  </si>
  <si>
    <t xml:space="preserve">ค่าซ่อมแซมถนนลาดยางเคฟซิล (บริเวณคุ้มบ้านใหม่-บ้านหนองอีเหลอ)  ขออนุมัติกันเงิน  403,082  บาท  บ้านหนองอีเหลอ  หมู่ที่ 6  </t>
  </si>
  <si>
    <t xml:space="preserve">ค่าซ่อมแซมถนนลาดยางเคฟซิล (บริเวณแยกตะวันฉาย-บ้านนายจำนงค์) ขออนุมัติกันเงิน    261,405  บาท   บ้านหนองกะโตวา หมู่ที่ 10 </t>
  </si>
  <si>
    <t xml:space="preserve">ค่าซ่อมแซมถนนลาดยางเคฟซิล(บริเวณคุ้มสมบูรณ์)  ขออนุมัติกันเงิน  265,395.91  บาท บ้านหนองสวอง   หมู่ที่ 13 </t>
  </si>
  <si>
    <t>ค่าซ่อมแซมไหล่ทางถนนลาดยางเคฟซิล(บริเวณบ้านนางเครื่อง-บ้านนายสาคร)  ขออนุมัติกันเงิน  215,509.46  บาท  บ้านเหนือ  หมู่ที่ 15</t>
  </si>
  <si>
    <t xml:space="preserve">ค่าซ่อมแซมถนนลาดยางเคฟซิล (บริเวณร้านลาบเป็ด-บ้านลุงธงชัย)  ขออนุมัติกันเงิน  657,403.64  บาท หมู่ที่  17  บ้านสะพานดำ  </t>
  </si>
  <si>
    <t xml:space="preserve">ค่าซ่อมแซมถนนลาดยางเคฟซิล (บริเวณซอยต้นมะค่า)  ขออนุมัติกันเงิน  259,410.05  บาท หมู่ที่ 18 บ้านตลาดน้อยหน่า  </t>
  </si>
  <si>
    <t xml:space="preserve">เงินประโยชน์ตอบแทนอื่นเป็นกรณีพิเศษแก่พนักงานส่วนตำบลและลูกจ้าง เพื่อจ่ายเป็นค่าตอบแทนอื่นอันเป็นกรณีพิเศษแก่พนักงานส่วนตำบล,ลูกจ้างประจำและพนักงานจ้าง ประจำปีงบประมาณ 2558  </t>
  </si>
  <si>
    <t>ก่อสร้างสะพานคอนกรีตเสริมเหล็ก บ้านโป่งประทุน (บริเวณซอยเกษตร) หมู่ 3</t>
  </si>
  <si>
    <t>เจ้าหนี้เงินสะสม</t>
  </si>
  <si>
    <t>113200</t>
  </si>
  <si>
    <t>(3)  ค่าธรรมเนียมจดทะเบียนพาณิชย์</t>
  </si>
  <si>
    <t>(4)   ค่าปรับผู้กระทำผิดกฎหมายจราจรทางบก</t>
  </si>
  <si>
    <t>(6)   ค่าปรับอื่น ๆ</t>
  </si>
  <si>
    <t>(7)   ค่าใบอนุญาตปรกอบการค้าสำหรับกิจการที่เป็นอันตรายต่อสุขภาพ</t>
  </si>
  <si>
    <t>(8)   ค่าใบอนุญาตจัดตั้งสถานที่จำหน่ายอาหารหรือสถานที่สะสมอาหารฯ</t>
  </si>
  <si>
    <t>(9)   ใบอนุญาตเกี่ยวกับการควบคุมอาคาร</t>
  </si>
  <si>
    <t>(1) เงินอุดหนุนทั่วไป (ตามอำนาจหน้าที่และภารกิจถ่ายโอนเลือกทำ)</t>
  </si>
  <si>
    <t>(1)  เงินอุดหนุนทั่วไป ระบุวัตถุประสงค์ (สนับสนุนการสงเคราะห์เบี้ยยังชีพสูงอายุ)</t>
  </si>
  <si>
    <t>(2)  เงินอุดหนุนทั่วไป ระบุวัตถุประสงค์ (สนับสนุนการสงเคราะห์เบี้ยยังชีพคนพิการ)</t>
  </si>
  <si>
    <t>เงินอุดหนุนเฉพาะ</t>
  </si>
  <si>
    <r>
      <t>(3)  เงินอุดหนุนทั่วไป ระบุวัตถุประสงค์</t>
    </r>
    <r>
      <rPr>
        <sz val="10"/>
        <rFont val="TH SarabunPSK"/>
        <family val="2"/>
      </rPr>
      <t xml:space="preserve"> (เงินเดือนสำหรับข้าราชการครูผู้ดูแลเด็กและค่าตอบแทน เงินเพิ่มค่าครองชีพและเงินประกันสังคม สำหรับพนักงานจ้างผู้ดูแลเด็ก)</t>
    </r>
  </si>
  <si>
    <r>
      <t>เงินอุดหนุนทั่วไป ระบุวัตถุประสงค์ (</t>
    </r>
    <r>
      <rPr>
        <sz val="14"/>
        <rFont val="TH SarabunPSK"/>
        <family val="2"/>
      </rPr>
      <t>ค่าจัดการเรียนการสอน)</t>
    </r>
  </si>
  <si>
    <r>
      <t>งบกลาง</t>
    </r>
    <r>
      <rPr>
        <sz val="14"/>
        <rFont val="TH SarabunPSK"/>
        <family val="2"/>
      </rPr>
      <t xml:space="preserve"> เงินอุดหนุนทั่วไป ระบุวัตถุประสงค์ (สนับสนุนการสงเคราะห์เบี้ยยังชีพคนพิการ)</t>
    </r>
  </si>
  <si>
    <r>
      <t>งบกลาง</t>
    </r>
    <r>
      <rPr>
        <sz val="14"/>
        <rFont val="TH SarabunPSK"/>
        <family val="2"/>
      </rPr>
      <t xml:space="preserve"> เงินอุดหนุนทั่วไป ระบุวัตถุประสงค์ (สนับสนุนการสงเคราะห์เบี้ยยังชีพสูงอายุ)</t>
    </r>
  </si>
  <si>
    <r>
      <t>เงินเดือน</t>
    </r>
    <r>
      <rPr>
        <sz val="12"/>
        <rFont val="TH SarabunPSK"/>
        <family val="2"/>
      </rPr>
      <t xml:space="preserve"> (ฝ่ายประจำ) เงินอุดหนุนทั่วไป ระบุวัตถุประสงค์ (สำหรับสนับสนุนศูนย์พัฒนาเด็กเล็ก)</t>
    </r>
  </si>
  <si>
    <t>เงินอุดหนุนเฉพาะกิจ (ซ่อมแซมถนนลาดยางเคฟซีล ม.4 - ม.14)</t>
  </si>
  <si>
    <t>เงินอุดหนุนทั่วไป กำหนดวัตถุประสงค์ (ทุนการศึกษาสำหรับผู้ดูแลเด็ก)</t>
  </si>
  <si>
    <t>เงินอุดหนุนเฉพาะกิจ (ค่าตอบแทนรวมค่าครองชีพชั่วคราวและเงินประกันสังคม)</t>
  </si>
  <si>
    <t>(6) เงินอุดหนุนเฉพาะกิจ (ค่าตอบแทนรวมค่าครองชีพชั่วคราวและเงินประกันสังคม)</t>
  </si>
  <si>
    <t>(7) เงินอุดหนุนเฉพาะกิจ (ซ่อมแซมถนนลาดยางเคฟซีล ม.4 - ม.14)</t>
  </si>
  <si>
    <t>(4) เงินอุดหนุนทั่วไป กำหนดวัตถุประสงค์ (ทุนการศึกษาสำหรับผู้ดูแลเด็ก)</t>
  </si>
  <si>
    <t>(5) เงินอุดหนุนทั่วไป ระบุวัตถุประสงค์ (ค่าจัดการเรียนการสอน)</t>
  </si>
  <si>
    <t xml:space="preserve">      เงินอุดหนุนระบุวัตถุประสงค์/เฉพาะกิจ</t>
  </si>
  <si>
    <t>รวมตั้งงบประมาณ</t>
  </si>
  <si>
    <t>รายรับจริง ไม่รวมเงินอุดหนุนทั่วไป</t>
  </si>
  <si>
    <r>
      <rPr>
        <b/>
        <u val="single"/>
        <sz val="16"/>
        <rFont val="TH SarabunPSK"/>
        <family val="2"/>
      </rPr>
      <t>บวก</t>
    </r>
    <r>
      <rPr>
        <sz val="16"/>
        <rFont val="TH SarabunPSK"/>
        <family val="2"/>
      </rPr>
      <t xml:space="preserve"> เงินอุดหนุนทั่วไป</t>
    </r>
  </si>
  <si>
    <t>เดบิต</t>
  </si>
  <si>
    <t>421001</t>
  </si>
  <si>
    <t xml:space="preserve"> ณ วันที่  31  มีนาคม  2559</t>
  </si>
  <si>
    <t>(1) ภาษีและค่าธรรมเนียมรถยนต์และล้อเลื่อน</t>
  </si>
  <si>
    <r>
      <t>(2)  ภาษีมูลค่าเพิ่ม</t>
    </r>
    <r>
      <rPr>
        <sz val="14"/>
        <rFont val="TH SarabunPSK"/>
        <family val="2"/>
      </rPr>
      <t>ตาม พ.ร.บ.กำหนดแผนฯ</t>
    </r>
  </si>
  <si>
    <t>(3)  ภาษีมูลค่าเพิ่มตาม พ.ร.บ. จัดสรรรายได้ฯ</t>
  </si>
  <si>
    <t>(4)  ภาษีธุรกิจเฉพาะ</t>
  </si>
  <si>
    <t>(5)  ภาษีสุรา</t>
  </si>
  <si>
    <t>(6)  ภาษีสรรพสามิต</t>
  </si>
  <si>
    <t>(7)  ค่าภาคหลวงแร่</t>
  </si>
  <si>
    <t>(8)  ค่าภาคหลวงปิโตรเลียม</t>
  </si>
  <si>
    <t>(9)  ค่าธรรมเนียมจดทะเบียนสิทธิและนิติกรรมตามประมวลกฏหมายที่ดิน</t>
  </si>
  <si>
    <t>(10)  ค่าธรรมเนียมและใช้น้ำบาดาล</t>
  </si>
  <si>
    <t>ณ.  วันที่  31  มีนาคม  2559</t>
  </si>
  <si>
    <t>ค่าปรับการผิดสัญญา</t>
  </si>
  <si>
    <t xml:space="preserve"> ณ  วันที่  31 มีนาคม  2559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</si>
</sst>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&quot;฿&quot;;\-#,##0&quot;฿&quot;"/>
    <numFmt numFmtId="188" formatCode="#,##0&quot;฿&quot;;[Red]\-#,##0&quot;฿&quot;"/>
    <numFmt numFmtId="189" formatCode="#,##0.00&quot;฿&quot;;\-#,##0.00&quot;฿&quot;"/>
    <numFmt numFmtId="190" formatCode="#,##0.00&quot;฿&quot;;[Red]\-#,##0.00&quot;฿&quot;"/>
    <numFmt numFmtId="191" formatCode="_-* #,##0&quot;฿&quot;_-;\-* #,##0&quot;฿&quot;_-;_-* &quot;-&quot;&quot;฿&quot;_-;_-@_-"/>
    <numFmt numFmtId="192" formatCode="_-* #,##0_฿_-;\-* #,##0_฿_-;_-* &quot;-&quot;_฿_-;_-@_-"/>
    <numFmt numFmtId="193" formatCode="_-* #,##0.00&quot;฿&quot;_-;\-* #,##0.00&quot;฿&quot;_-;_-* &quot;-&quot;??&quot;฿&quot;_-;_-@_-"/>
    <numFmt numFmtId="194" formatCode="_-* #,##0.00_฿_-;\-* #,##0.00_฿_-;_-* &quot;-&quot;??_฿_-;_-@_-"/>
    <numFmt numFmtId="195" formatCode="_(* #,##0.00_);_(* \(#,##0.00\);_(* &quot;-&quot;??_);_(@_)"/>
    <numFmt numFmtId="196" formatCode="#,##0.00_ ;\-#,##0.00\ "/>
    <numFmt numFmtId="197" formatCode="_-* #,##0.0_-;\-* #,##0.0_-;_-* &quot;-&quot;??_-;_-@_-"/>
    <numFmt numFmtId="198" formatCode="_-* #,##0_-;\-* #,##0_-;_-* &quot;-&quot;??_-;_-@_-"/>
  </numFmts>
  <fonts count="53">
    <font>
      <sz val="14"/>
      <name val="Cordia New"/>
      <family val="0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u val="single"/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b/>
      <i/>
      <sz val="16"/>
      <name val="TH SarabunPSK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60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C00000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double"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/>
      <top style="thin">
        <color indexed="12"/>
      </top>
      <bottom style="thin">
        <color indexed="12"/>
      </bottom>
    </border>
    <border>
      <left style="thin">
        <color indexed="12"/>
      </left>
      <right style="thin"/>
      <top/>
      <bottom/>
    </border>
    <border>
      <left style="thin">
        <color indexed="12"/>
      </left>
      <right style="thin"/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uble">
        <color indexed="12"/>
      </bottom>
    </border>
    <border>
      <left/>
      <right style="thin">
        <color indexed="12"/>
      </right>
      <top/>
      <bottom/>
    </border>
    <border>
      <left style="thin">
        <color indexed="12"/>
      </left>
      <right style="thin"/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>
        <color indexed="63"/>
      </left>
      <right>
        <color indexed="63"/>
      </right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43" fontId="2" fillId="0" borderId="0" xfId="33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43" fontId="2" fillId="0" borderId="0" xfId="33" applyFont="1" applyAlignment="1">
      <alignment/>
    </xf>
    <xf numFmtId="0" fontId="3" fillId="0" borderId="0" xfId="0" applyFont="1" applyBorder="1" applyAlignment="1">
      <alignment horizontal="center"/>
    </xf>
    <xf numFmtId="43" fontId="3" fillId="0" borderId="10" xfId="33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43" fontId="2" fillId="0" borderId="12" xfId="33" applyFont="1" applyBorder="1" applyAlignment="1">
      <alignment/>
    </xf>
    <xf numFmtId="43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3" fillId="0" borderId="13" xfId="0" applyFont="1" applyBorder="1" applyAlignment="1">
      <alignment horizontal="center"/>
    </xf>
    <xf numFmtId="43" fontId="3" fillId="0" borderId="13" xfId="33" applyFont="1" applyBorder="1" applyAlignment="1">
      <alignment/>
    </xf>
    <xf numFmtId="43" fontId="2" fillId="0" borderId="12" xfId="33" applyFont="1" applyBorder="1" applyAlignment="1">
      <alignment horizontal="center"/>
    </xf>
    <xf numFmtId="43" fontId="3" fillId="0" borderId="0" xfId="33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3" fontId="2" fillId="0" borderId="11" xfId="33" applyFont="1" applyBorder="1" applyAlignment="1">
      <alignment/>
    </xf>
    <xf numFmtId="43" fontId="2" fillId="0" borderId="0" xfId="33" applyFont="1" applyBorder="1" applyAlignment="1">
      <alignment horizontal="center"/>
    </xf>
    <xf numFmtId="43" fontId="50" fillId="0" borderId="12" xfId="33" applyFont="1" applyBorder="1" applyAlignment="1">
      <alignment horizontal="center"/>
    </xf>
    <xf numFmtId="43" fontId="50" fillId="0" borderId="0" xfId="33" applyFont="1" applyBorder="1" applyAlignment="1">
      <alignment horizontal="center"/>
    </xf>
    <xf numFmtId="43" fontId="3" fillId="0" borderId="14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195" fontId="2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43" fontId="3" fillId="0" borderId="13" xfId="33" applyFont="1" applyBorder="1" applyAlignment="1">
      <alignment horizontal="center" vertical="center"/>
    </xf>
    <xf numFmtId="43" fontId="3" fillId="0" borderId="15" xfId="33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43" fontId="2" fillId="0" borderId="16" xfId="33" applyFont="1" applyBorder="1" applyAlignment="1">
      <alignment/>
    </xf>
    <xf numFmtId="0" fontId="3" fillId="0" borderId="12" xfId="0" applyFont="1" applyBorder="1" applyAlignment="1">
      <alignment/>
    </xf>
    <xf numFmtId="43" fontId="3" fillId="0" borderId="15" xfId="33" applyFont="1" applyBorder="1" applyAlignment="1">
      <alignment/>
    </xf>
    <xf numFmtId="0" fontId="3" fillId="0" borderId="12" xfId="0" applyFont="1" applyBorder="1" applyAlignment="1">
      <alignment horizontal="center"/>
    </xf>
    <xf numFmtId="43" fontId="3" fillId="0" borderId="12" xfId="33" applyFont="1" applyBorder="1" applyAlignment="1">
      <alignment/>
    </xf>
    <xf numFmtId="43" fontId="3" fillId="0" borderId="16" xfId="33" applyFont="1" applyBorder="1" applyAlignment="1">
      <alignment/>
    </xf>
    <xf numFmtId="43" fontId="2" fillId="0" borderId="17" xfId="33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43" fontId="3" fillId="0" borderId="0" xfId="33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3" fontId="2" fillId="0" borderId="0" xfId="33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43" fontId="2" fillId="0" borderId="20" xfId="0" applyNumberFormat="1" applyFont="1" applyBorder="1" applyAlignment="1">
      <alignment horizontal="center"/>
    </xf>
    <xf numFmtId="43" fontId="2" fillId="0" borderId="20" xfId="33" applyFont="1" applyBorder="1" applyAlignment="1">
      <alignment horizontal="center"/>
    </xf>
    <xf numFmtId="43" fontId="3" fillId="0" borderId="0" xfId="33" applyFont="1" applyAlignment="1">
      <alignment horizontal="right"/>
    </xf>
    <xf numFmtId="43" fontId="3" fillId="0" borderId="12" xfId="33" applyFont="1" applyBorder="1" applyAlignment="1">
      <alignment horizontal="center" vertical="center"/>
    </xf>
    <xf numFmtId="43" fontId="3" fillId="0" borderId="16" xfId="33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43" fontId="3" fillId="0" borderId="21" xfId="33" applyFont="1" applyBorder="1" applyAlignment="1">
      <alignment/>
    </xf>
    <xf numFmtId="43" fontId="3" fillId="0" borderId="22" xfId="33" applyFont="1" applyBorder="1" applyAlignment="1">
      <alignment/>
    </xf>
    <xf numFmtId="43" fontId="3" fillId="0" borderId="17" xfId="33" applyFont="1" applyBorder="1" applyAlignment="1">
      <alignment/>
    </xf>
    <xf numFmtId="0" fontId="3" fillId="0" borderId="0" xfId="0" applyFont="1" applyBorder="1" applyAlignment="1">
      <alignment/>
    </xf>
    <xf numFmtId="43" fontId="51" fillId="0" borderId="12" xfId="33" applyFont="1" applyBorder="1" applyAlignment="1">
      <alignment horizontal="center"/>
    </xf>
    <xf numFmtId="0" fontId="51" fillId="0" borderId="12" xfId="0" applyFont="1" applyBorder="1" applyAlignment="1">
      <alignment/>
    </xf>
    <xf numFmtId="0" fontId="51" fillId="0" borderId="11" xfId="0" applyFont="1" applyBorder="1" applyAlignment="1">
      <alignment/>
    </xf>
    <xf numFmtId="0" fontId="3" fillId="0" borderId="14" xfId="0" applyFont="1" applyBorder="1" applyAlignment="1">
      <alignment horizontal="center"/>
    </xf>
    <xf numFmtId="43" fontId="3" fillId="0" borderId="23" xfId="33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43" fontId="51" fillId="0" borderId="0" xfId="33" applyFont="1" applyBorder="1" applyAlignment="1">
      <alignment horizontal="center"/>
    </xf>
    <xf numFmtId="0" fontId="52" fillId="0" borderId="0" xfId="0" applyFont="1" applyBorder="1" applyAlignment="1">
      <alignment vertical="top" wrapText="1"/>
    </xf>
    <xf numFmtId="43" fontId="2" fillId="0" borderId="0" xfId="33" applyFont="1" applyBorder="1" applyAlignment="1">
      <alignment vertical="center"/>
    </xf>
    <xf numFmtId="43" fontId="52" fillId="0" borderId="0" xfId="33" applyFont="1" applyBorder="1" applyAlignment="1">
      <alignment horizontal="right" vertical="top" wrapText="1"/>
    </xf>
    <xf numFmtId="43" fontId="52" fillId="0" borderId="0" xfId="33" applyFont="1" applyBorder="1" applyAlignment="1">
      <alignment horizontal="right" vertical="center" wrapText="1"/>
    </xf>
    <xf numFmtId="43" fontId="3" fillId="0" borderId="0" xfId="33" applyFont="1" applyAlignment="1">
      <alignment horizontal="center"/>
    </xf>
    <xf numFmtId="43" fontId="2" fillId="0" borderId="0" xfId="33" applyFont="1" applyBorder="1" applyAlignment="1">
      <alignment horizontal="right"/>
    </xf>
    <xf numFmtId="0" fontId="2" fillId="0" borderId="12" xfId="0" applyFont="1" applyBorder="1" applyAlignment="1">
      <alignment wrapText="1"/>
    </xf>
    <xf numFmtId="43" fontId="2" fillId="0" borderId="0" xfId="33" applyFont="1" applyBorder="1" applyAlignment="1">
      <alignment horizontal="right" vertical="center" wrapText="1"/>
    </xf>
    <xf numFmtId="43" fontId="51" fillId="0" borderId="0" xfId="0" applyNumberFormat="1" applyFont="1" applyAlignment="1">
      <alignment/>
    </xf>
    <xf numFmtId="43" fontId="9" fillId="0" borderId="0" xfId="0" applyNumberFormat="1" applyFont="1" applyBorder="1" applyAlignment="1">
      <alignment/>
    </xf>
    <xf numFmtId="43" fontId="9" fillId="0" borderId="0" xfId="0" applyNumberFormat="1" applyFont="1" applyAlignment="1">
      <alignment/>
    </xf>
    <xf numFmtId="0" fontId="3" fillId="0" borderId="0" xfId="0" applyFont="1" applyAlignment="1">
      <alignment/>
    </xf>
    <xf numFmtId="43" fontId="3" fillId="0" borderId="0" xfId="33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33" applyFont="1" applyBorder="1" applyAlignment="1">
      <alignment horizontal="center" vertical="center"/>
    </xf>
    <xf numFmtId="43" fontId="52" fillId="0" borderId="0" xfId="33" applyFont="1" applyBorder="1" applyAlignment="1">
      <alignment horizontal="right" vertical="center" wrapText="1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Followed Hyperlink" xfId="38"/>
    <cellStyle name="Hyperlink" xfId="39"/>
    <cellStyle name="Normal 2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เครื่องหมายจุลภาค 2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 2" xfId="50"/>
    <cellStyle name="ปกติ 2 2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7334250</xdr:colOff>
      <xdr:row>7</xdr:row>
      <xdr:rowOff>142875</xdr:rowOff>
    </xdr:from>
    <xdr:to>
      <xdr:col>1</xdr:col>
      <xdr:colOff>38100</xdr:colOff>
      <xdr:row>16</xdr:row>
      <xdr:rowOff>257175</xdr:rowOff>
    </xdr:to>
    <xdr:sp>
      <xdr:nvSpPr>
        <xdr:cNvPr id="1" name="วงเล็บปีกกาขวา 4"/>
        <xdr:cNvSpPr>
          <a:spLocks/>
        </xdr:cNvSpPr>
      </xdr:nvSpPr>
      <xdr:spPr>
        <a:xfrm>
          <a:off x="7334250" y="2009775"/>
          <a:ext cx="238125" cy="251460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7372350</xdr:colOff>
      <xdr:row>20</xdr:row>
      <xdr:rowOff>76200</xdr:rowOff>
    </xdr:from>
    <xdr:to>
      <xdr:col>1</xdr:col>
      <xdr:colOff>28575</xdr:colOff>
      <xdr:row>26</xdr:row>
      <xdr:rowOff>190500</xdr:rowOff>
    </xdr:to>
    <xdr:sp>
      <xdr:nvSpPr>
        <xdr:cNvPr id="2" name="วงเล็บปีกกาขวา 5"/>
        <xdr:cNvSpPr>
          <a:spLocks/>
        </xdr:cNvSpPr>
      </xdr:nvSpPr>
      <xdr:spPr>
        <a:xfrm>
          <a:off x="7372350" y="5410200"/>
          <a:ext cx="190500" cy="171450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:D3"/>
    </sheetView>
  </sheetViews>
  <sheetFormatPr defaultColWidth="9.140625" defaultRowHeight="21.75"/>
  <cols>
    <col min="1" max="1" width="65.421875" style="4" customWidth="1"/>
    <col min="2" max="2" width="9.421875" style="6" customWidth="1"/>
    <col min="3" max="5" width="20.00390625" style="4" customWidth="1"/>
    <col min="6" max="6" width="26.140625" style="4" customWidth="1"/>
    <col min="7" max="7" width="23.8515625" style="4" customWidth="1"/>
    <col min="8" max="8" width="15.7109375" style="8" bestFit="1" customWidth="1"/>
    <col min="9" max="9" width="14.140625" style="8" bestFit="1" customWidth="1"/>
    <col min="10" max="12" width="12.8515625" style="8" customWidth="1"/>
    <col min="13" max="16384" width="9.140625" style="4" customWidth="1"/>
  </cols>
  <sheetData>
    <row r="1" spans="1:7" ht="21">
      <c r="A1" s="81" t="s">
        <v>13</v>
      </c>
      <c r="B1" s="81"/>
      <c r="C1" s="81"/>
      <c r="D1" s="81"/>
      <c r="E1" s="3"/>
      <c r="F1" s="3"/>
      <c r="G1" s="3"/>
    </row>
    <row r="2" spans="1:12" ht="21">
      <c r="A2" s="81" t="s">
        <v>11</v>
      </c>
      <c r="B2" s="81"/>
      <c r="C2" s="81"/>
      <c r="D2" s="81"/>
      <c r="E2" s="3"/>
      <c r="F2" s="3"/>
      <c r="G2" s="3"/>
      <c r="H2" s="44"/>
      <c r="I2" s="80"/>
      <c r="J2" s="80"/>
      <c r="K2" s="80"/>
      <c r="L2" s="80"/>
    </row>
    <row r="3" spans="1:12" ht="21">
      <c r="A3" s="82" t="s">
        <v>187</v>
      </c>
      <c r="B3" s="82"/>
      <c r="C3" s="82"/>
      <c r="D3" s="82"/>
      <c r="E3" s="9"/>
      <c r="F3" s="9"/>
      <c r="G3" s="9"/>
      <c r="H3" s="44"/>
      <c r="I3" s="80"/>
      <c r="J3" s="80"/>
      <c r="K3" s="80"/>
      <c r="L3" s="80"/>
    </row>
    <row r="4" spans="1:12" ht="21">
      <c r="A4" s="18" t="s">
        <v>0</v>
      </c>
      <c r="B4" s="45" t="s">
        <v>20</v>
      </c>
      <c r="C4" s="18" t="s">
        <v>1</v>
      </c>
      <c r="D4" s="18" t="s">
        <v>2</v>
      </c>
      <c r="E4" s="9"/>
      <c r="F4" s="9"/>
      <c r="G4" s="9"/>
      <c r="H4" s="44"/>
      <c r="I4" s="72"/>
      <c r="J4" s="72"/>
      <c r="K4" s="72"/>
      <c r="L4" s="72"/>
    </row>
    <row r="5" spans="1:12" ht="21">
      <c r="A5" s="41" t="s">
        <v>24</v>
      </c>
      <c r="B5" s="64">
        <v>111100</v>
      </c>
      <c r="C5" s="49">
        <v>0</v>
      </c>
      <c r="D5" s="20"/>
      <c r="E5" s="24"/>
      <c r="F5" s="24"/>
      <c r="G5" s="24"/>
      <c r="H5" s="44"/>
      <c r="I5" s="72"/>
      <c r="J5" s="72"/>
      <c r="K5" s="72"/>
      <c r="L5" s="72"/>
    </row>
    <row r="6" spans="1:7" ht="21">
      <c r="A6" s="13" t="s">
        <v>106</v>
      </c>
      <c r="B6" s="14" t="s">
        <v>113</v>
      </c>
      <c r="C6" s="50">
        <v>53452250.92</v>
      </c>
      <c r="D6" s="20"/>
      <c r="E6" s="24"/>
      <c r="F6" s="24"/>
      <c r="G6" s="24"/>
    </row>
    <row r="7" spans="1:7" ht="21">
      <c r="A7" s="13" t="s">
        <v>107</v>
      </c>
      <c r="B7" s="14" t="s">
        <v>113</v>
      </c>
      <c r="C7" s="50">
        <v>4571146.22</v>
      </c>
      <c r="D7" s="20"/>
      <c r="E7" s="24"/>
      <c r="F7" s="24"/>
      <c r="G7" s="24"/>
    </row>
    <row r="8" spans="1:7" ht="21">
      <c r="A8" s="13" t="s">
        <v>108</v>
      </c>
      <c r="B8" s="14" t="s">
        <v>113</v>
      </c>
      <c r="C8" s="50">
        <v>2199252.88</v>
      </c>
      <c r="D8" s="20"/>
      <c r="E8" s="24"/>
      <c r="F8" s="24"/>
      <c r="G8" s="24"/>
    </row>
    <row r="9" spans="1:7" ht="21">
      <c r="A9" s="13" t="s">
        <v>109</v>
      </c>
      <c r="B9" s="14" t="s">
        <v>113</v>
      </c>
      <c r="C9" s="50">
        <v>201641.99</v>
      </c>
      <c r="D9" s="20"/>
      <c r="E9" s="24"/>
      <c r="F9" s="24"/>
      <c r="G9" s="24"/>
    </row>
    <row r="10" spans="1:7" ht="21">
      <c r="A10" s="13" t="s">
        <v>110</v>
      </c>
      <c r="B10" s="14" t="s">
        <v>113</v>
      </c>
      <c r="C10" s="50">
        <v>5109890.69</v>
      </c>
      <c r="D10" s="20"/>
      <c r="E10" s="24"/>
      <c r="F10" s="24"/>
      <c r="G10" s="24"/>
    </row>
    <row r="11" spans="1:7" ht="21">
      <c r="A11" s="13" t="s">
        <v>111</v>
      </c>
      <c r="B11" s="14" t="s">
        <v>114</v>
      </c>
      <c r="C11" s="50">
        <v>15713502.25</v>
      </c>
      <c r="D11" s="20"/>
      <c r="E11" s="24"/>
      <c r="F11" s="24"/>
      <c r="G11" s="24"/>
    </row>
    <row r="12" spans="1:7" ht="21">
      <c r="A12" s="13" t="s">
        <v>112</v>
      </c>
      <c r="B12" s="14" t="s">
        <v>114</v>
      </c>
      <c r="C12" s="50">
        <v>1043.18</v>
      </c>
      <c r="D12" s="20"/>
      <c r="E12" s="24"/>
      <c r="F12" s="24"/>
      <c r="G12" s="24"/>
    </row>
    <row r="13" spans="1:7" ht="21">
      <c r="A13" s="13" t="s">
        <v>57</v>
      </c>
      <c r="B13" s="65">
        <v>113100</v>
      </c>
      <c r="C13" s="50">
        <v>88700</v>
      </c>
      <c r="D13" s="20"/>
      <c r="E13" s="24"/>
      <c r="F13" s="24"/>
      <c r="G13" s="24"/>
    </row>
    <row r="14" spans="1:7" ht="21">
      <c r="A14" s="13" t="s">
        <v>121</v>
      </c>
      <c r="B14" s="14" t="s">
        <v>147</v>
      </c>
      <c r="C14" s="50">
        <v>0</v>
      </c>
      <c r="D14" s="20"/>
      <c r="E14" s="24"/>
      <c r="F14" s="73"/>
      <c r="G14" s="24"/>
    </row>
    <row r="15" spans="1:7" ht="21">
      <c r="A15" s="13" t="s">
        <v>59</v>
      </c>
      <c r="B15" s="65">
        <v>113301</v>
      </c>
      <c r="C15" s="50">
        <v>124590.5</v>
      </c>
      <c r="D15" s="20"/>
      <c r="E15" s="24"/>
      <c r="F15" s="24"/>
      <c r="G15" s="24"/>
    </row>
    <row r="16" spans="1:7" ht="21">
      <c r="A16" s="13" t="s">
        <v>61</v>
      </c>
      <c r="B16" s="65">
        <v>113302</v>
      </c>
      <c r="C16" s="50">
        <v>19569.32</v>
      </c>
      <c r="D16" s="20"/>
      <c r="E16" s="24"/>
      <c r="F16" s="24"/>
      <c r="G16" s="24"/>
    </row>
    <row r="17" spans="1:7" ht="21">
      <c r="A17" s="13" t="s">
        <v>60</v>
      </c>
      <c r="B17" s="65">
        <v>113303</v>
      </c>
      <c r="C17" s="50">
        <v>36569</v>
      </c>
      <c r="D17" s="20"/>
      <c r="E17" s="24"/>
      <c r="F17" s="24"/>
      <c r="G17" s="24"/>
    </row>
    <row r="18" spans="1:7" ht="21">
      <c r="A18" s="13" t="s">
        <v>23</v>
      </c>
      <c r="B18" s="65">
        <v>113700</v>
      </c>
      <c r="C18" s="50">
        <v>0</v>
      </c>
      <c r="D18" s="20"/>
      <c r="E18" s="24"/>
      <c r="F18" s="24"/>
      <c r="G18" s="24"/>
    </row>
    <row r="19" spans="1:7" ht="21">
      <c r="A19" s="13" t="s">
        <v>120</v>
      </c>
      <c r="B19" s="65">
        <v>190004</v>
      </c>
      <c r="C19" s="24">
        <v>1220800</v>
      </c>
      <c r="D19" s="20"/>
      <c r="E19" s="24"/>
      <c r="F19" s="24"/>
      <c r="G19" s="24"/>
    </row>
    <row r="20" spans="1:7" ht="21">
      <c r="A20" s="13" t="s">
        <v>146</v>
      </c>
      <c r="B20" s="65">
        <v>290001</v>
      </c>
      <c r="C20" s="24"/>
      <c r="D20" s="20">
        <v>1220800</v>
      </c>
      <c r="E20" s="24"/>
      <c r="F20" s="24"/>
      <c r="G20" s="24"/>
    </row>
    <row r="21" spans="1:7" ht="21">
      <c r="A21" s="13" t="s">
        <v>10</v>
      </c>
      <c r="B21" s="65">
        <v>310000</v>
      </c>
      <c r="C21" s="50"/>
      <c r="D21" s="20">
        <v>19450788.66</v>
      </c>
      <c r="E21" s="24"/>
      <c r="F21" s="24"/>
      <c r="G21" s="24"/>
    </row>
    <row r="22" spans="1:7" ht="21">
      <c r="A22" s="13" t="s">
        <v>21</v>
      </c>
      <c r="B22" s="65">
        <v>320000</v>
      </c>
      <c r="C22" s="2"/>
      <c r="D22" s="25">
        <v>37190018.84</v>
      </c>
      <c r="E22" s="26"/>
      <c r="F22" s="26"/>
      <c r="G22" s="26"/>
    </row>
    <row r="23" spans="1:7" ht="21">
      <c r="A23" s="13" t="s">
        <v>188</v>
      </c>
      <c r="B23" s="65">
        <v>412210</v>
      </c>
      <c r="C23" s="2"/>
      <c r="D23" s="20">
        <v>49335</v>
      </c>
      <c r="E23" s="26"/>
      <c r="F23" s="26"/>
      <c r="G23" s="26"/>
    </row>
    <row r="24" spans="1:7" ht="21">
      <c r="A24" s="13" t="s">
        <v>161</v>
      </c>
      <c r="B24" s="65">
        <v>511000</v>
      </c>
      <c r="C24" s="50">
        <v>7400900</v>
      </c>
      <c r="D24" s="20"/>
      <c r="E24" s="24"/>
      <c r="F24" s="24"/>
      <c r="G24" s="24"/>
    </row>
    <row r="25" spans="1:7" ht="21">
      <c r="A25" s="13" t="s">
        <v>160</v>
      </c>
      <c r="B25" s="65">
        <v>511000</v>
      </c>
      <c r="C25" s="50">
        <v>1203200</v>
      </c>
      <c r="D25" s="20"/>
      <c r="E25" s="24"/>
      <c r="F25" s="24"/>
      <c r="G25" s="24"/>
    </row>
    <row r="26" spans="1:7" ht="21">
      <c r="A26" s="74" t="s">
        <v>162</v>
      </c>
      <c r="B26" s="65">
        <v>522000</v>
      </c>
      <c r="C26" s="50">
        <v>467635</v>
      </c>
      <c r="D26" s="20"/>
      <c r="E26" s="24"/>
      <c r="F26" s="24"/>
      <c r="G26" s="24"/>
    </row>
    <row r="27" spans="1:7" ht="21">
      <c r="A27" s="74" t="s">
        <v>164</v>
      </c>
      <c r="B27" s="14" t="s">
        <v>103</v>
      </c>
      <c r="C27" s="50">
        <v>35000</v>
      </c>
      <c r="D27" s="20"/>
      <c r="E27" s="24"/>
      <c r="F27" s="24"/>
      <c r="G27" s="24"/>
    </row>
    <row r="28" spans="1:7" ht="21">
      <c r="A28" s="74" t="s">
        <v>159</v>
      </c>
      <c r="B28" s="65">
        <v>441000</v>
      </c>
      <c r="C28" s="50"/>
      <c r="D28" s="20"/>
      <c r="E28" s="24"/>
      <c r="F28" s="24"/>
      <c r="G28" s="24"/>
    </row>
    <row r="29" spans="1:7" ht="21">
      <c r="A29" s="13" t="s">
        <v>163</v>
      </c>
      <c r="B29" s="14" t="s">
        <v>103</v>
      </c>
      <c r="C29" s="50">
        <v>1447000</v>
      </c>
      <c r="D29" s="20"/>
      <c r="E29" s="24"/>
      <c r="F29" s="24"/>
      <c r="G29" s="24"/>
    </row>
    <row r="30" spans="1:7" ht="21">
      <c r="A30" s="74" t="s">
        <v>165</v>
      </c>
      <c r="B30" s="14" t="s">
        <v>103</v>
      </c>
      <c r="C30" s="50">
        <v>7980</v>
      </c>
      <c r="D30" s="20"/>
      <c r="E30" s="24"/>
      <c r="F30" s="24"/>
      <c r="G30" s="24"/>
    </row>
    <row r="31" spans="1:7" ht="21">
      <c r="A31" s="13" t="s">
        <v>3</v>
      </c>
      <c r="B31" s="65">
        <v>511000</v>
      </c>
      <c r="C31" s="20">
        <v>1114363</v>
      </c>
      <c r="D31" s="20"/>
      <c r="E31" s="24"/>
      <c r="F31" s="24"/>
      <c r="G31" s="24"/>
    </row>
    <row r="32" spans="1:7" ht="21">
      <c r="A32" s="13" t="s">
        <v>51</v>
      </c>
      <c r="B32" s="65">
        <v>521000</v>
      </c>
      <c r="C32" s="20">
        <v>2406900</v>
      </c>
      <c r="D32" s="20"/>
      <c r="E32" s="24"/>
      <c r="F32" s="24"/>
      <c r="G32" s="24"/>
    </row>
    <row r="33" spans="1:7" ht="21">
      <c r="A33" s="13" t="s">
        <v>50</v>
      </c>
      <c r="B33" s="65">
        <v>522000</v>
      </c>
      <c r="C33" s="20">
        <v>7010077</v>
      </c>
      <c r="D33" s="20"/>
      <c r="E33" s="24"/>
      <c r="F33" s="24"/>
      <c r="G33" s="24"/>
    </row>
    <row r="34" spans="1:7" ht="21">
      <c r="A34" s="13" t="s">
        <v>4</v>
      </c>
      <c r="B34" s="65">
        <v>531000</v>
      </c>
      <c r="C34" s="20">
        <v>60685</v>
      </c>
      <c r="D34" s="20"/>
      <c r="E34" s="24"/>
      <c r="F34" s="24"/>
      <c r="G34" s="24"/>
    </row>
    <row r="35" spans="1:7" ht="21">
      <c r="A35" s="13" t="s">
        <v>5</v>
      </c>
      <c r="B35" s="65">
        <v>532000</v>
      </c>
      <c r="C35" s="20">
        <v>960739.38</v>
      </c>
      <c r="D35" s="20"/>
      <c r="E35" s="24"/>
      <c r="F35" s="24"/>
      <c r="G35" s="24"/>
    </row>
    <row r="36" spans="1:7" ht="21">
      <c r="A36" s="13" t="s">
        <v>6</v>
      </c>
      <c r="B36" s="65">
        <v>533000</v>
      </c>
      <c r="C36" s="20">
        <v>1049175.93</v>
      </c>
      <c r="D36" s="20"/>
      <c r="E36" s="24"/>
      <c r="F36" s="24"/>
      <c r="G36" s="24"/>
    </row>
    <row r="37" spans="1:7" ht="21">
      <c r="A37" s="13" t="s">
        <v>7</v>
      </c>
      <c r="B37" s="65">
        <v>534000</v>
      </c>
      <c r="C37" s="20">
        <v>295478.76</v>
      </c>
      <c r="D37" s="20"/>
      <c r="E37" s="24"/>
      <c r="F37" s="24"/>
      <c r="G37" s="24"/>
    </row>
    <row r="38" spans="1:7" ht="21">
      <c r="A38" s="13" t="s">
        <v>14</v>
      </c>
      <c r="B38" s="65">
        <v>541000</v>
      </c>
      <c r="C38" s="20">
        <v>246200</v>
      </c>
      <c r="D38" s="20"/>
      <c r="E38" s="24"/>
      <c r="F38" s="24"/>
      <c r="G38" s="24"/>
    </row>
    <row r="39" spans="1:7" ht="21">
      <c r="A39" s="13" t="s">
        <v>9</v>
      </c>
      <c r="B39" s="65">
        <v>542000</v>
      </c>
      <c r="C39" s="20">
        <v>2550000</v>
      </c>
      <c r="D39" s="20"/>
      <c r="E39" s="24"/>
      <c r="F39" s="24"/>
      <c r="G39" s="24"/>
    </row>
    <row r="40" spans="1:7" ht="21">
      <c r="A40" s="13" t="s">
        <v>8</v>
      </c>
      <c r="B40" s="65">
        <v>561000</v>
      </c>
      <c r="C40" s="20">
        <v>1910000</v>
      </c>
      <c r="D40" s="20"/>
      <c r="E40" s="24"/>
      <c r="F40" s="24"/>
      <c r="G40" s="24"/>
    </row>
    <row r="41" spans="1:7" ht="21">
      <c r="A41" s="60" t="s">
        <v>32</v>
      </c>
      <c r="B41" s="66"/>
      <c r="C41" s="25"/>
      <c r="D41" s="59">
        <v>47966114.11</v>
      </c>
      <c r="E41" s="67"/>
      <c r="F41" s="67"/>
      <c r="G41" s="26"/>
    </row>
    <row r="42" spans="1:7" ht="21">
      <c r="A42" s="60" t="s">
        <v>72</v>
      </c>
      <c r="B42" s="66"/>
      <c r="C42" s="25"/>
      <c r="D42" s="59">
        <f>+'รายละเอียด2-3'!C30</f>
        <v>740075</v>
      </c>
      <c r="E42" s="67"/>
      <c r="F42" s="67"/>
      <c r="G42" s="26"/>
    </row>
    <row r="43" spans="1:7" ht="21">
      <c r="A43" s="60" t="s">
        <v>73</v>
      </c>
      <c r="B43" s="66"/>
      <c r="C43" s="25"/>
      <c r="D43" s="59">
        <f>+'รายละเอียด2-3'!C36</f>
        <v>0</v>
      </c>
      <c r="E43" s="67"/>
      <c r="F43" s="67"/>
      <c r="G43" s="26"/>
    </row>
    <row r="44" spans="1:7" ht="21">
      <c r="A44" s="61" t="s">
        <v>74</v>
      </c>
      <c r="B44" s="66"/>
      <c r="C44" s="25"/>
      <c r="D44" s="59">
        <f>+'รายละเอียด2-3'!C48</f>
        <v>4287159.41</v>
      </c>
      <c r="E44" s="67"/>
      <c r="F44" s="67"/>
      <c r="G44" s="26"/>
    </row>
    <row r="45" spans="1:7" ht="21.75" thickBot="1">
      <c r="A45" s="62" t="s">
        <v>15</v>
      </c>
      <c r="B45" s="48"/>
      <c r="C45" s="27">
        <f>SUM(C5:C44)</f>
        <v>110904291.02000001</v>
      </c>
      <c r="D45" s="27">
        <f>SUM(D5:D44)</f>
        <v>110904291.02</v>
      </c>
      <c r="E45" s="28"/>
      <c r="F45" s="28"/>
      <c r="G45" s="28"/>
    </row>
    <row r="46" spans="1:8" ht="21.75" thickTop="1">
      <c r="A46" s="9"/>
      <c r="B46" s="9"/>
      <c r="C46" s="28"/>
      <c r="D46" s="28">
        <f>+C45-D45</f>
        <v>0</v>
      </c>
      <c r="E46" s="28"/>
      <c r="F46" s="28"/>
      <c r="G46" s="28"/>
      <c r="H46" s="21"/>
    </row>
    <row r="47" spans="1:7" ht="21">
      <c r="A47" s="2"/>
      <c r="B47" s="43"/>
      <c r="D47" s="29"/>
      <c r="E47" s="29"/>
      <c r="F47" s="29"/>
      <c r="G47" s="29"/>
    </row>
    <row r="48" spans="1:3" ht="21">
      <c r="A48" s="11" t="s">
        <v>47</v>
      </c>
      <c r="B48" s="3"/>
      <c r="C48" s="11" t="s">
        <v>48</v>
      </c>
    </row>
    <row r="49" spans="1:3" ht="21">
      <c r="A49" s="4" t="s">
        <v>22</v>
      </c>
      <c r="C49" s="4" t="s">
        <v>12</v>
      </c>
    </row>
    <row r="50" ht="42" customHeight="1"/>
    <row r="51" spans="1:3" ht="21">
      <c r="A51" s="4" t="s">
        <v>38</v>
      </c>
      <c r="C51" s="4" t="s">
        <v>39</v>
      </c>
    </row>
    <row r="52" spans="1:3" ht="21">
      <c r="A52" s="4" t="s">
        <v>53</v>
      </c>
      <c r="C52" s="4" t="s">
        <v>40</v>
      </c>
    </row>
    <row r="53" ht="21">
      <c r="A53" s="42"/>
    </row>
    <row r="54" spans="1:7" ht="21">
      <c r="A54" s="81" t="s">
        <v>49</v>
      </c>
      <c r="B54" s="81"/>
      <c r="C54" s="81"/>
      <c r="D54" s="81"/>
      <c r="E54" s="3"/>
      <c r="F54" s="3"/>
      <c r="G54" s="3"/>
    </row>
    <row r="55" ht="21">
      <c r="A55" s="4" t="s">
        <v>76</v>
      </c>
    </row>
    <row r="56" ht="42.75" customHeight="1"/>
    <row r="57" spans="1:7" ht="21">
      <c r="A57" s="83" t="s">
        <v>44</v>
      </c>
      <c r="B57" s="83"/>
      <c r="C57" s="83"/>
      <c r="D57" s="83"/>
      <c r="E57" s="6"/>
      <c r="F57" s="6"/>
      <c r="G57" s="6"/>
    </row>
    <row r="58" spans="1:7" ht="21">
      <c r="A58" s="83" t="s">
        <v>45</v>
      </c>
      <c r="B58" s="83"/>
      <c r="C58" s="83"/>
      <c r="D58" s="83"/>
      <c r="E58" s="6"/>
      <c r="F58" s="6"/>
      <c r="G58" s="6"/>
    </row>
    <row r="59" spans="1:7" ht="21">
      <c r="A59" s="83"/>
      <c r="B59" s="83"/>
      <c r="C59" s="83"/>
      <c r="D59" s="83"/>
      <c r="E59" s="6"/>
      <c r="F59" s="6"/>
      <c r="G59" s="6"/>
    </row>
  </sheetData>
  <sheetProtection/>
  <mergeCells count="10">
    <mergeCell ref="I2:L2"/>
    <mergeCell ref="A1:D1"/>
    <mergeCell ref="A2:D2"/>
    <mergeCell ref="A3:D3"/>
    <mergeCell ref="A59:D59"/>
    <mergeCell ref="A54:D54"/>
    <mergeCell ref="A57:D57"/>
    <mergeCell ref="A58:D58"/>
    <mergeCell ref="I3:J3"/>
    <mergeCell ref="K3:L3"/>
  </mergeCells>
  <printOptions/>
  <pageMargins left="0.3937007874015748" right="0.1968503937007874" top="0.6299212598425197" bottom="1.062992125984252" header="0.2362204724409449" footer="0.15748031496062992"/>
  <pageSetup horizontalDpi="600" verticalDpi="600" orientation="portrait" paperSize="9" scale="90" r:id="rId1"/>
  <headerFooter alignWithMargins="0">
    <oddHeader>&amp;R&amp;"Angsana New,ตัวหนา"หน้าที่ :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showGridLines="0" zoomScalePageLayoutView="0" workbookViewId="0" topLeftCell="A1">
      <selection activeCell="A3" sqref="A3:D3"/>
    </sheetView>
  </sheetViews>
  <sheetFormatPr defaultColWidth="9.140625" defaultRowHeight="21.75"/>
  <cols>
    <col min="1" max="1" width="82.00390625" style="4" bestFit="1" customWidth="1"/>
    <col min="2" max="2" width="9.140625" style="4" customWidth="1"/>
    <col min="3" max="3" width="16.421875" style="8" customWidth="1"/>
    <col min="4" max="4" width="17.00390625" style="8" customWidth="1"/>
    <col min="5" max="6" width="15.28125" style="4" bestFit="1" customWidth="1"/>
    <col min="7" max="16384" width="9.140625" style="4" customWidth="1"/>
  </cols>
  <sheetData>
    <row r="1" ht="21">
      <c r="D1" s="51" t="s">
        <v>36</v>
      </c>
    </row>
    <row r="2" spans="1:4" ht="21">
      <c r="A2" s="81" t="s">
        <v>13</v>
      </c>
      <c r="B2" s="81"/>
      <c r="C2" s="81"/>
      <c r="D2" s="81"/>
    </row>
    <row r="3" spans="1:4" ht="21">
      <c r="A3" s="81" t="s">
        <v>75</v>
      </c>
      <c r="B3" s="81"/>
      <c r="C3" s="81"/>
      <c r="D3" s="81"/>
    </row>
    <row r="4" spans="1:4" ht="21">
      <c r="A4" s="82" t="s">
        <v>176</v>
      </c>
      <c r="B4" s="82"/>
      <c r="C4" s="82"/>
      <c r="D4" s="82"/>
    </row>
    <row r="5" spans="1:4" s="6" customFormat="1" ht="21">
      <c r="A5" s="30"/>
      <c r="B5" s="30" t="s">
        <v>20</v>
      </c>
      <c r="C5" s="31" t="s">
        <v>17</v>
      </c>
      <c r="D5" s="32" t="s">
        <v>25</v>
      </c>
    </row>
    <row r="6" spans="1:4" s="6" customFormat="1" ht="21">
      <c r="A6" s="54" t="s">
        <v>62</v>
      </c>
      <c r="B6" s="47"/>
      <c r="C6" s="52"/>
      <c r="D6" s="53"/>
    </row>
    <row r="7" spans="1:4" ht="21">
      <c r="A7" s="33" t="s">
        <v>16</v>
      </c>
      <c r="B7" s="13"/>
      <c r="C7" s="15"/>
      <c r="D7" s="34"/>
    </row>
    <row r="8" spans="1:4" ht="21">
      <c r="A8" s="13" t="s">
        <v>26</v>
      </c>
      <c r="B8" s="14" t="s">
        <v>79</v>
      </c>
      <c r="C8" s="15">
        <v>3700000</v>
      </c>
      <c r="D8" s="34">
        <v>4058383.21</v>
      </c>
    </row>
    <row r="9" spans="1:4" ht="21">
      <c r="A9" s="13" t="s">
        <v>27</v>
      </c>
      <c r="B9" s="14" t="s">
        <v>80</v>
      </c>
      <c r="C9" s="15">
        <v>100000</v>
      </c>
      <c r="D9" s="34">
        <v>10336.46</v>
      </c>
    </row>
    <row r="10" spans="1:4" ht="21">
      <c r="A10" s="13" t="s">
        <v>28</v>
      </c>
      <c r="B10" s="14" t="s">
        <v>81</v>
      </c>
      <c r="C10" s="15">
        <v>900000</v>
      </c>
      <c r="D10" s="34">
        <v>827847</v>
      </c>
    </row>
    <row r="11" spans="1:4" ht="21">
      <c r="A11" s="37" t="s">
        <v>15</v>
      </c>
      <c r="B11" s="14"/>
      <c r="C11" s="19">
        <f>SUM(C8:C10)</f>
        <v>4700000</v>
      </c>
      <c r="D11" s="36">
        <f>SUM(D8:D10)</f>
        <v>4896566.67</v>
      </c>
    </row>
    <row r="12" spans="1:4" ht="21">
      <c r="A12" s="33" t="s">
        <v>18</v>
      </c>
      <c r="B12" s="13"/>
      <c r="C12" s="15"/>
      <c r="D12" s="34"/>
    </row>
    <row r="13" spans="1:4" ht="21">
      <c r="A13" s="13" t="s">
        <v>41</v>
      </c>
      <c r="B13" s="14" t="s">
        <v>82</v>
      </c>
      <c r="C13" s="15">
        <v>90000</v>
      </c>
      <c r="D13" s="34">
        <v>28245.5</v>
      </c>
    </row>
    <row r="14" spans="1:4" ht="21">
      <c r="A14" s="13" t="s">
        <v>115</v>
      </c>
      <c r="B14" s="14" t="s">
        <v>83</v>
      </c>
      <c r="C14" s="15">
        <v>900000</v>
      </c>
      <c r="D14" s="34">
        <v>669060</v>
      </c>
    </row>
    <row r="15" spans="1:4" ht="21">
      <c r="A15" s="13" t="s">
        <v>148</v>
      </c>
      <c r="B15" s="14" t="s">
        <v>89</v>
      </c>
      <c r="C15" s="15">
        <v>3000</v>
      </c>
      <c r="D15" s="34">
        <v>940</v>
      </c>
    </row>
    <row r="16" spans="1:4" ht="21">
      <c r="A16" s="13" t="s">
        <v>149</v>
      </c>
      <c r="B16" s="14" t="s">
        <v>102</v>
      </c>
      <c r="C16" s="15">
        <v>10000</v>
      </c>
      <c r="D16" s="34">
        <v>14100</v>
      </c>
    </row>
    <row r="17" spans="1:4" ht="21">
      <c r="A17" s="13" t="s">
        <v>42</v>
      </c>
      <c r="B17" s="14" t="s">
        <v>85</v>
      </c>
      <c r="C17" s="15">
        <v>10000</v>
      </c>
      <c r="D17" s="34"/>
    </row>
    <row r="18" spans="1:4" ht="21">
      <c r="A18" s="13" t="s">
        <v>150</v>
      </c>
      <c r="B18" s="14" t="s">
        <v>84</v>
      </c>
      <c r="C18" s="15">
        <v>2000</v>
      </c>
      <c r="D18" s="34">
        <v>4137</v>
      </c>
    </row>
    <row r="19" spans="1:4" ht="21">
      <c r="A19" s="13" t="s">
        <v>151</v>
      </c>
      <c r="B19" s="14" t="s">
        <v>88</v>
      </c>
      <c r="C19" s="15">
        <v>75000</v>
      </c>
      <c r="D19" s="34">
        <v>210030</v>
      </c>
    </row>
    <row r="20" spans="1:4" ht="21">
      <c r="A20" s="13" t="s">
        <v>152</v>
      </c>
      <c r="B20" s="14" t="s">
        <v>87</v>
      </c>
      <c r="C20" s="15">
        <v>40000</v>
      </c>
      <c r="D20" s="34">
        <v>33510</v>
      </c>
    </row>
    <row r="21" spans="1:4" ht="21">
      <c r="A21" s="13" t="s">
        <v>153</v>
      </c>
      <c r="B21" s="14" t="s">
        <v>86</v>
      </c>
      <c r="C21" s="15">
        <v>5000</v>
      </c>
      <c r="D21" s="34">
        <v>2710</v>
      </c>
    </row>
    <row r="22" spans="1:4" ht="21">
      <c r="A22" s="37" t="s">
        <v>15</v>
      </c>
      <c r="B22" s="14"/>
      <c r="C22" s="19">
        <f>SUM(C13:C21)</f>
        <v>1135000</v>
      </c>
      <c r="D22" s="36">
        <f>SUM(D13:D21)</f>
        <v>962732.5</v>
      </c>
    </row>
    <row r="23" spans="1:4" ht="21">
      <c r="A23" s="35" t="s">
        <v>29</v>
      </c>
      <c r="B23" s="14"/>
      <c r="C23" s="15"/>
      <c r="D23" s="34"/>
    </row>
    <row r="24" spans="1:4" ht="21">
      <c r="A24" s="13" t="s">
        <v>116</v>
      </c>
      <c r="B24" s="14" t="s">
        <v>90</v>
      </c>
      <c r="C24" s="15">
        <v>400000</v>
      </c>
      <c r="D24" s="34">
        <v>292417.56</v>
      </c>
    </row>
    <row r="25" spans="1:4" ht="21">
      <c r="A25" s="37" t="s">
        <v>15</v>
      </c>
      <c r="B25" s="14"/>
      <c r="C25" s="19">
        <f>SUM(C24:C24)</f>
        <v>400000</v>
      </c>
      <c r="D25" s="36">
        <f>SUM(D24:D24)</f>
        <v>292417.56</v>
      </c>
    </row>
    <row r="26" spans="1:4" ht="21">
      <c r="A26" s="35" t="s">
        <v>30</v>
      </c>
      <c r="B26" s="14"/>
      <c r="C26" s="15"/>
      <c r="D26" s="34"/>
    </row>
    <row r="27" spans="1:4" ht="21">
      <c r="A27" s="13" t="s">
        <v>34</v>
      </c>
      <c r="B27" s="14" t="s">
        <v>91</v>
      </c>
      <c r="C27" s="15">
        <v>160000</v>
      </c>
      <c r="D27" s="34">
        <v>161900</v>
      </c>
    </row>
    <row r="28" spans="1:4" ht="21">
      <c r="A28" s="13" t="s">
        <v>33</v>
      </c>
      <c r="B28" s="14" t="s">
        <v>92</v>
      </c>
      <c r="C28" s="15">
        <v>92000</v>
      </c>
      <c r="D28" s="34">
        <v>86231</v>
      </c>
    </row>
    <row r="29" spans="1:4" ht="21">
      <c r="A29" s="37" t="s">
        <v>15</v>
      </c>
      <c r="B29" s="14"/>
      <c r="C29" s="19">
        <f>SUM(C27:C28)</f>
        <v>252000</v>
      </c>
      <c r="D29" s="36">
        <f>SUM(D27:D28)</f>
        <v>248131</v>
      </c>
    </row>
    <row r="30" spans="1:4" ht="21">
      <c r="A30" s="33" t="s">
        <v>43</v>
      </c>
      <c r="B30" s="14"/>
      <c r="C30" s="56"/>
      <c r="D30" s="57"/>
    </row>
    <row r="31" spans="1:4" ht="21">
      <c r="A31" s="41" t="s">
        <v>117</v>
      </c>
      <c r="B31" s="14" t="s">
        <v>118</v>
      </c>
      <c r="C31" s="23">
        <v>0</v>
      </c>
      <c r="D31" s="55">
        <v>0</v>
      </c>
    </row>
    <row r="32" spans="1:4" ht="21">
      <c r="A32" s="37" t="s">
        <v>15</v>
      </c>
      <c r="B32" s="14"/>
      <c r="C32" s="19">
        <f>+C31</f>
        <v>0</v>
      </c>
      <c r="D32" s="19">
        <f>+D31</f>
        <v>0</v>
      </c>
    </row>
    <row r="33" spans="1:4" ht="21">
      <c r="A33" s="37" t="s">
        <v>63</v>
      </c>
      <c r="B33" s="14"/>
      <c r="C33" s="38"/>
      <c r="D33" s="39"/>
    </row>
    <row r="34" spans="1:4" ht="21">
      <c r="A34" s="35" t="s">
        <v>64</v>
      </c>
      <c r="B34" s="14"/>
      <c r="C34" s="15"/>
      <c r="D34" s="34"/>
    </row>
    <row r="35" spans="1:4" ht="21">
      <c r="A35" s="13" t="s">
        <v>177</v>
      </c>
      <c r="B35" s="14" t="s">
        <v>175</v>
      </c>
      <c r="C35" s="15">
        <v>0</v>
      </c>
      <c r="D35" s="34">
        <v>1517156.4</v>
      </c>
    </row>
    <row r="36" spans="1:4" ht="21">
      <c r="A36" s="13" t="s">
        <v>178</v>
      </c>
      <c r="B36" s="14" t="s">
        <v>94</v>
      </c>
      <c r="C36" s="15">
        <v>8800000</v>
      </c>
      <c r="D36" s="34">
        <v>6317538.63</v>
      </c>
    </row>
    <row r="37" spans="1:4" ht="21">
      <c r="A37" s="13" t="s">
        <v>179</v>
      </c>
      <c r="B37" s="14" t="s">
        <v>93</v>
      </c>
      <c r="C37" s="15">
        <v>7000000</v>
      </c>
      <c r="D37" s="34">
        <v>3041442.57</v>
      </c>
    </row>
    <row r="38" spans="1:4" ht="21">
      <c r="A38" s="13" t="s">
        <v>180</v>
      </c>
      <c r="B38" s="14" t="s">
        <v>95</v>
      </c>
      <c r="C38" s="15">
        <v>400000</v>
      </c>
      <c r="D38" s="34">
        <v>237522.27</v>
      </c>
    </row>
    <row r="39" spans="1:4" ht="21">
      <c r="A39" s="13" t="s">
        <v>181</v>
      </c>
      <c r="B39" s="14" t="s">
        <v>96</v>
      </c>
      <c r="C39" s="15">
        <v>3000000</v>
      </c>
      <c r="D39" s="34">
        <v>1434275.15</v>
      </c>
    </row>
    <row r="40" spans="1:4" ht="21">
      <c r="A40" s="13" t="s">
        <v>182</v>
      </c>
      <c r="B40" s="14" t="s">
        <v>97</v>
      </c>
      <c r="C40" s="15">
        <v>4000000</v>
      </c>
      <c r="D40" s="34">
        <v>2973520.16</v>
      </c>
    </row>
    <row r="41" spans="1:4" ht="21">
      <c r="A41" s="13" t="s">
        <v>183</v>
      </c>
      <c r="B41" s="14" t="s">
        <v>98</v>
      </c>
      <c r="C41" s="15">
        <v>100000</v>
      </c>
      <c r="D41" s="34">
        <v>35382.23</v>
      </c>
    </row>
    <row r="42" spans="1:4" ht="21">
      <c r="A42" s="13" t="s">
        <v>184</v>
      </c>
      <c r="B42" s="14" t="s">
        <v>99</v>
      </c>
      <c r="C42" s="15">
        <v>200000</v>
      </c>
      <c r="D42" s="34">
        <v>69235.97</v>
      </c>
    </row>
    <row r="43" spans="1:4" ht="21">
      <c r="A43" s="13" t="s">
        <v>185</v>
      </c>
      <c r="B43" s="14" t="s">
        <v>100</v>
      </c>
      <c r="C43" s="15">
        <v>26000000</v>
      </c>
      <c r="D43" s="34">
        <v>6686677</v>
      </c>
    </row>
    <row r="44" spans="1:4" ht="21">
      <c r="A44" s="13" t="s">
        <v>186</v>
      </c>
      <c r="B44" s="14" t="s">
        <v>101</v>
      </c>
      <c r="C44" s="15">
        <v>13000</v>
      </c>
      <c r="D44" s="34">
        <v>9700</v>
      </c>
    </row>
    <row r="45" spans="1:6" ht="21">
      <c r="A45" s="37" t="s">
        <v>15</v>
      </c>
      <c r="B45" s="14"/>
      <c r="C45" s="19">
        <f>SUM(C35:C44)</f>
        <v>49513000</v>
      </c>
      <c r="D45" s="19">
        <f>SUM(D35:D44)</f>
        <v>22322450.380000003</v>
      </c>
      <c r="E45" s="16"/>
      <c r="F45" s="16"/>
    </row>
    <row r="46" spans="1:4" ht="21">
      <c r="A46" s="35" t="s">
        <v>31</v>
      </c>
      <c r="B46" s="14"/>
      <c r="C46" s="15"/>
      <c r="D46" s="40"/>
    </row>
    <row r="47" spans="1:4" ht="21">
      <c r="A47" s="35" t="s">
        <v>65</v>
      </c>
      <c r="B47" s="14"/>
      <c r="C47" s="15"/>
      <c r="D47" s="34"/>
    </row>
    <row r="48" spans="1:4" ht="21">
      <c r="A48" s="13" t="s">
        <v>154</v>
      </c>
      <c r="B48" s="14" t="s">
        <v>119</v>
      </c>
      <c r="C48" s="15">
        <v>13000000</v>
      </c>
      <c r="D48" s="34">
        <v>9613191</v>
      </c>
    </row>
    <row r="49" spans="1:6" ht="21">
      <c r="A49" s="37" t="s">
        <v>15</v>
      </c>
      <c r="B49" s="14"/>
      <c r="C49" s="19">
        <f>SUM(C48:C48)</f>
        <v>13000000</v>
      </c>
      <c r="D49" s="36">
        <f>SUM(D48:D48)</f>
        <v>9613191</v>
      </c>
      <c r="E49" s="16"/>
      <c r="F49" s="76"/>
    </row>
    <row r="50" spans="1:4" ht="21">
      <c r="A50" s="35" t="s">
        <v>66</v>
      </c>
      <c r="B50" s="14"/>
      <c r="C50" s="15"/>
      <c r="D50" s="34"/>
    </row>
    <row r="51" spans="1:4" ht="21">
      <c r="A51" s="33" t="s">
        <v>67</v>
      </c>
      <c r="B51" s="14"/>
      <c r="C51" s="15"/>
      <c r="D51" s="34"/>
    </row>
    <row r="52" spans="1:4" ht="21">
      <c r="A52" s="13" t="s">
        <v>155</v>
      </c>
      <c r="B52" s="14" t="s">
        <v>103</v>
      </c>
      <c r="C52" s="15"/>
      <c r="D52" s="34">
        <v>6446500</v>
      </c>
    </row>
    <row r="53" spans="1:4" ht="21">
      <c r="A53" s="13" t="s">
        <v>156</v>
      </c>
      <c r="B53" s="14" t="s">
        <v>103</v>
      </c>
      <c r="C53" s="15"/>
      <c r="D53" s="34">
        <v>1219200</v>
      </c>
    </row>
    <row r="54" spans="1:4" ht="36">
      <c r="A54" s="74" t="s">
        <v>158</v>
      </c>
      <c r="B54" s="14" t="s">
        <v>103</v>
      </c>
      <c r="C54" s="15"/>
      <c r="D54" s="34">
        <f>408025-7980</f>
        <v>400045</v>
      </c>
    </row>
    <row r="55" spans="1:4" ht="21">
      <c r="A55" s="74" t="s">
        <v>168</v>
      </c>
      <c r="B55" s="14" t="s">
        <v>103</v>
      </c>
      <c r="C55" s="15"/>
      <c r="D55" s="34">
        <v>35000</v>
      </c>
    </row>
    <row r="56" spans="1:4" ht="21">
      <c r="A56" s="74" t="s">
        <v>169</v>
      </c>
      <c r="B56" s="14" t="s">
        <v>103</v>
      </c>
      <c r="C56" s="15"/>
      <c r="D56" s="34">
        <v>74900</v>
      </c>
    </row>
    <row r="57" spans="1:4" ht="21">
      <c r="A57" s="74" t="s">
        <v>166</v>
      </c>
      <c r="B57" s="14" t="s">
        <v>103</v>
      </c>
      <c r="C57" s="15"/>
      <c r="D57" s="34">
        <v>7980</v>
      </c>
    </row>
    <row r="58" spans="1:4" ht="21">
      <c r="A58" s="17" t="s">
        <v>167</v>
      </c>
      <c r="B58" s="22" t="s">
        <v>103</v>
      </c>
      <c r="C58" s="15"/>
      <c r="D58" s="34">
        <v>1447000</v>
      </c>
    </row>
    <row r="59" spans="1:5" ht="21">
      <c r="A59" s="12" t="s">
        <v>15</v>
      </c>
      <c r="B59" s="22"/>
      <c r="C59" s="19">
        <f>SUM(C52:C58)</f>
        <v>0</v>
      </c>
      <c r="D59" s="36">
        <f>SUM(D52:D58)</f>
        <v>9630625</v>
      </c>
      <c r="E59" s="16"/>
    </row>
    <row r="62" spans="1:3" ht="21">
      <c r="A62" s="4" t="s">
        <v>77</v>
      </c>
      <c r="C62" s="8">
        <f>+C11+C22+C25+C29+C32+C45</f>
        <v>56000000</v>
      </c>
    </row>
    <row r="63" spans="1:3" ht="21">
      <c r="A63" s="4" t="s">
        <v>173</v>
      </c>
      <c r="C63" s="8">
        <f>+C49</f>
        <v>13000000</v>
      </c>
    </row>
    <row r="64" spans="1:3" ht="21.75" thickBot="1">
      <c r="A64" s="11" t="s">
        <v>171</v>
      </c>
      <c r="C64" s="63">
        <f>SUM(C62:C63)</f>
        <v>69000000</v>
      </c>
    </row>
    <row r="66" spans="1:3" ht="21">
      <c r="A66" s="4" t="s">
        <v>172</v>
      </c>
      <c r="C66" s="8">
        <f>+F45</f>
        <v>0</v>
      </c>
    </row>
    <row r="67" spans="1:3" ht="21">
      <c r="A67" s="4" t="s">
        <v>173</v>
      </c>
      <c r="C67" s="8">
        <f>+D49</f>
        <v>9613191</v>
      </c>
    </row>
    <row r="68" spans="1:3" ht="21">
      <c r="A68" s="4" t="s">
        <v>170</v>
      </c>
      <c r="C68" s="8">
        <f>SUM(D59)</f>
        <v>9630625</v>
      </c>
    </row>
    <row r="69" spans="1:3" ht="21.75" thickBot="1">
      <c r="A69" s="11" t="s">
        <v>19</v>
      </c>
      <c r="C69" s="63">
        <f>SUM(C66:C67)</f>
        <v>9613191</v>
      </c>
    </row>
  </sheetData>
  <sheetProtection/>
  <mergeCells count="3">
    <mergeCell ref="A2:D2"/>
    <mergeCell ref="A3:D3"/>
    <mergeCell ref="A4:D4"/>
  </mergeCells>
  <printOptions/>
  <pageMargins left="0.31496062992125984" right="0.15748031496062992" top="0.5905511811023623" bottom="0.8267716535433072" header="0.2755905511811024" footer="0.15748031496062992"/>
  <pageSetup horizontalDpi="600" verticalDpi="600" orientation="portrait" paperSize="9" scale="85" r:id="rId1"/>
  <headerFooter alignWithMargins="0">
    <oddHeader>&amp;R&amp;"Angsana New,ธรรมดา"หน้า :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showGridLines="0" zoomScalePageLayoutView="0" workbookViewId="0" topLeftCell="A1">
      <selection activeCell="A2" sqref="A2:C2"/>
    </sheetView>
  </sheetViews>
  <sheetFormatPr defaultColWidth="9.140625" defaultRowHeight="21.75"/>
  <cols>
    <col min="1" max="1" width="113.00390625" style="4" customWidth="1"/>
    <col min="2" max="2" width="6.7109375" style="4" customWidth="1"/>
    <col min="3" max="3" width="17.8515625" style="4" customWidth="1"/>
    <col min="4" max="5" width="16.00390625" style="4" customWidth="1"/>
    <col min="6" max="16384" width="9.140625" style="4" customWidth="1"/>
  </cols>
  <sheetData>
    <row r="1" spans="1:4" ht="21">
      <c r="A1" s="81" t="s">
        <v>13</v>
      </c>
      <c r="B1" s="81"/>
      <c r="C1" s="81"/>
      <c r="D1" s="79"/>
    </row>
    <row r="2" spans="1:4" ht="21">
      <c r="A2" s="81" t="s">
        <v>68</v>
      </c>
      <c r="B2" s="81"/>
      <c r="C2" s="81"/>
      <c r="D2" s="79"/>
    </row>
    <row r="3" spans="1:4" ht="21">
      <c r="A3" s="81" t="s">
        <v>189</v>
      </c>
      <c r="B3" s="81"/>
      <c r="C3" s="81"/>
      <c r="D3" s="79"/>
    </row>
    <row r="4" spans="1:4" ht="21">
      <c r="A4" s="11" t="s">
        <v>70</v>
      </c>
      <c r="B4" s="6"/>
      <c r="C4" s="6"/>
      <c r="D4" s="3"/>
    </row>
    <row r="5" spans="1:4" ht="21">
      <c r="A5" s="5" t="s">
        <v>56</v>
      </c>
      <c r="B5" s="6"/>
      <c r="C5" s="3" t="s">
        <v>52</v>
      </c>
      <c r="D5" s="3"/>
    </row>
    <row r="6" spans="1:4" ht="21">
      <c r="A6" s="58" t="s">
        <v>37</v>
      </c>
      <c r="B6" s="8"/>
      <c r="C6" s="1"/>
      <c r="D6" s="3"/>
    </row>
    <row r="7" spans="1:4" s="2" customFormat="1" ht="21">
      <c r="A7" s="68" t="s">
        <v>123</v>
      </c>
      <c r="B7" s="1"/>
      <c r="C7" s="69">
        <f>199900-196900</f>
        <v>3000</v>
      </c>
      <c r="D7" s="9"/>
    </row>
    <row r="8" spans="1:4" s="2" customFormat="1" ht="21">
      <c r="A8" s="68" t="s">
        <v>124</v>
      </c>
      <c r="B8" s="1"/>
      <c r="C8" s="84">
        <f>2144500-2144500</f>
        <v>0</v>
      </c>
      <c r="D8" s="9"/>
    </row>
    <row r="9" spans="1:4" s="2" customFormat="1" ht="21">
      <c r="A9" s="68" t="s">
        <v>125</v>
      </c>
      <c r="B9" s="1"/>
      <c r="C9" s="84"/>
      <c r="D9" s="9"/>
    </row>
    <row r="10" spans="1:4" s="2" customFormat="1" ht="21">
      <c r="A10" s="68" t="s">
        <v>126</v>
      </c>
      <c r="B10" s="1"/>
      <c r="C10" s="84"/>
      <c r="D10" s="9"/>
    </row>
    <row r="11" spans="1:4" s="2" customFormat="1" ht="21">
      <c r="A11" s="68" t="s">
        <v>127</v>
      </c>
      <c r="B11" s="1"/>
      <c r="C11" s="84"/>
      <c r="D11" s="9"/>
    </row>
    <row r="12" spans="1:4" s="2" customFormat="1" ht="21">
      <c r="A12" s="68" t="s">
        <v>128</v>
      </c>
      <c r="B12" s="1"/>
      <c r="C12" s="84"/>
      <c r="D12" s="9"/>
    </row>
    <row r="13" spans="1:4" s="2" customFormat="1" ht="21">
      <c r="A13" s="68" t="s">
        <v>129</v>
      </c>
      <c r="B13" s="1"/>
      <c r="C13" s="84"/>
      <c r="D13" s="9"/>
    </row>
    <row r="14" spans="1:4" s="2" customFormat="1" ht="21">
      <c r="A14" s="68" t="s">
        <v>130</v>
      </c>
      <c r="B14" s="1"/>
      <c r="C14" s="84"/>
      <c r="D14" s="9"/>
    </row>
    <row r="15" spans="1:4" s="2" customFormat="1" ht="21">
      <c r="A15" s="68" t="s">
        <v>131</v>
      </c>
      <c r="B15" s="1"/>
      <c r="C15" s="84"/>
      <c r="D15" s="9"/>
    </row>
    <row r="16" spans="1:4" s="2" customFormat="1" ht="21">
      <c r="A16" s="68" t="s">
        <v>132</v>
      </c>
      <c r="B16" s="1"/>
      <c r="C16" s="84"/>
      <c r="D16" s="9"/>
    </row>
    <row r="17" spans="1:4" s="2" customFormat="1" ht="21">
      <c r="A17" s="68" t="s">
        <v>133</v>
      </c>
      <c r="B17" s="1"/>
      <c r="C17" s="84"/>
      <c r="D17" s="9"/>
    </row>
    <row r="18" spans="1:4" s="2" customFormat="1" ht="21">
      <c r="A18" s="68" t="s">
        <v>134</v>
      </c>
      <c r="B18" s="1"/>
      <c r="C18" s="70">
        <v>0</v>
      </c>
      <c r="D18" s="9"/>
    </row>
    <row r="19" spans="1:4" s="2" customFormat="1" ht="21">
      <c r="A19" s="68" t="s">
        <v>135</v>
      </c>
      <c r="B19" s="1"/>
      <c r="C19" s="70">
        <f>420000-346920</f>
        <v>73080</v>
      </c>
      <c r="D19" s="9"/>
    </row>
    <row r="20" spans="1:4" s="2" customFormat="1" ht="21">
      <c r="A20" s="68" t="s">
        <v>136</v>
      </c>
      <c r="B20" s="1"/>
      <c r="C20" s="70">
        <f>380000-317300</f>
        <v>62700</v>
      </c>
      <c r="D20" s="9"/>
    </row>
    <row r="21" spans="1:4" s="2" customFormat="1" ht="21">
      <c r="A21" s="68" t="s">
        <v>137</v>
      </c>
      <c r="B21" s="1"/>
      <c r="C21" s="85">
        <f>134693.42+403082.52+261405+265395.91+215509.46+657403.64+259410.05-2163945</f>
        <v>32955</v>
      </c>
      <c r="D21" s="9"/>
    </row>
    <row r="22" spans="1:4" s="2" customFormat="1" ht="21">
      <c r="A22" s="68" t="s">
        <v>138</v>
      </c>
      <c r="B22" s="1"/>
      <c r="C22" s="85"/>
      <c r="D22" s="9"/>
    </row>
    <row r="23" spans="1:4" s="2" customFormat="1" ht="21">
      <c r="A23" s="68" t="s">
        <v>139</v>
      </c>
      <c r="B23" s="1"/>
      <c r="C23" s="85"/>
      <c r="D23" s="9"/>
    </row>
    <row r="24" spans="1:4" s="2" customFormat="1" ht="21">
      <c r="A24" s="68" t="s">
        <v>140</v>
      </c>
      <c r="B24" s="1"/>
      <c r="C24" s="85"/>
      <c r="D24" s="9"/>
    </row>
    <row r="25" spans="1:4" s="2" customFormat="1" ht="21">
      <c r="A25" s="68" t="s">
        <v>141</v>
      </c>
      <c r="B25" s="1"/>
      <c r="C25" s="85"/>
      <c r="D25" s="9"/>
    </row>
    <row r="26" spans="1:4" s="2" customFormat="1" ht="21">
      <c r="A26" s="68" t="s">
        <v>142</v>
      </c>
      <c r="B26" s="1"/>
      <c r="C26" s="85"/>
      <c r="D26" s="9"/>
    </row>
    <row r="27" spans="1:4" s="2" customFormat="1" ht="21">
      <c r="A27" s="68" t="s">
        <v>143</v>
      </c>
      <c r="B27" s="1"/>
      <c r="C27" s="85"/>
      <c r="D27" s="9"/>
    </row>
    <row r="28" spans="1:4" s="2" customFormat="1" ht="42">
      <c r="A28" s="68" t="s">
        <v>144</v>
      </c>
      <c r="B28" s="1"/>
      <c r="C28" s="71">
        <f>1025880-457540</f>
        <v>568340</v>
      </c>
      <c r="D28" s="9"/>
    </row>
    <row r="29" spans="1:4" s="2" customFormat="1" ht="21">
      <c r="A29" s="68" t="s">
        <v>145</v>
      </c>
      <c r="B29" s="1"/>
      <c r="C29" s="75">
        <f>3102552-643212-1437768-1021572</f>
        <v>0</v>
      </c>
      <c r="D29" s="2" t="s">
        <v>157</v>
      </c>
    </row>
    <row r="30" spans="1:4" ht="21.75" thickBot="1">
      <c r="A30" s="7"/>
      <c r="B30" s="9" t="s">
        <v>15</v>
      </c>
      <c r="C30" s="10">
        <f>SUM(C6:C29)</f>
        <v>740075</v>
      </c>
      <c r="D30" s="3"/>
    </row>
    <row r="31" spans="1:4" ht="21.75" thickTop="1">
      <c r="A31" s="7"/>
      <c r="B31" s="9"/>
      <c r="C31" s="21"/>
      <c r="D31" s="3"/>
    </row>
    <row r="32" spans="1:4" ht="21">
      <c r="A32" s="11" t="s">
        <v>71</v>
      </c>
      <c r="C32" s="6"/>
      <c r="D32" s="43"/>
    </row>
    <row r="33" spans="1:4" ht="21">
      <c r="A33" s="5" t="s">
        <v>56</v>
      </c>
      <c r="C33" s="3" t="s">
        <v>52</v>
      </c>
      <c r="D33" s="2"/>
    </row>
    <row r="34" spans="3:4" ht="21">
      <c r="C34" s="8">
        <v>0</v>
      </c>
      <c r="D34" s="2"/>
    </row>
    <row r="35" spans="3:4" ht="21">
      <c r="C35" s="8">
        <v>0</v>
      </c>
      <c r="D35" s="2"/>
    </row>
    <row r="36" spans="1:4" ht="21.75" thickBot="1">
      <c r="A36" s="5"/>
      <c r="B36" s="9" t="s">
        <v>15</v>
      </c>
      <c r="C36" s="10">
        <f>SUM(C34:C35)</f>
        <v>0</v>
      </c>
      <c r="D36" s="2"/>
    </row>
    <row r="37" spans="1:4" ht="21.75" thickTop="1">
      <c r="A37" s="5"/>
      <c r="B37" s="9"/>
      <c r="C37" s="21"/>
      <c r="D37" s="2"/>
    </row>
    <row r="38" spans="1:5" ht="21">
      <c r="A38" s="5" t="s">
        <v>69</v>
      </c>
      <c r="B38" s="9"/>
      <c r="C38" s="3" t="s">
        <v>52</v>
      </c>
      <c r="D38" s="43" t="s">
        <v>174</v>
      </c>
      <c r="E38" s="6" t="s">
        <v>2</v>
      </c>
    </row>
    <row r="39" spans="1:5" ht="21">
      <c r="A39" s="2" t="s">
        <v>54</v>
      </c>
      <c r="B39" s="9"/>
      <c r="C39" s="46">
        <v>52315.18</v>
      </c>
      <c r="D39" s="1">
        <f>37763.1+5530.03+51943.81+60490.39+30492.13+65409.9</f>
        <v>251629.36000000002</v>
      </c>
      <c r="E39" s="8">
        <f>5530.03+51943.81+60490.39+30492.13+65409.9+52315.18</f>
        <v>266181.44</v>
      </c>
    </row>
    <row r="40" spans="1:5" ht="21">
      <c r="A40" s="2" t="s">
        <v>35</v>
      </c>
      <c r="B40" s="9"/>
      <c r="C40" s="46">
        <v>1941933.17</v>
      </c>
      <c r="D40" s="1">
        <v>32525</v>
      </c>
      <c r="E40" s="8">
        <f>287001+80550+21950+468000</f>
        <v>857501</v>
      </c>
    </row>
    <row r="41" spans="1:5" ht="21">
      <c r="A41" s="2" t="s">
        <v>46</v>
      </c>
      <c r="B41" s="9"/>
      <c r="C41" s="46">
        <v>10050</v>
      </c>
      <c r="D41" s="1">
        <f>332540+2515125+538865</f>
        <v>3386530</v>
      </c>
      <c r="E41" s="8">
        <v>3064040</v>
      </c>
    </row>
    <row r="42" spans="1:5" ht="21">
      <c r="A42" s="2" t="s">
        <v>55</v>
      </c>
      <c r="B42" s="9"/>
      <c r="C42" s="46">
        <v>25480</v>
      </c>
      <c r="D42" s="1">
        <f>26542+21258+32010+25391+25311+24980</f>
        <v>155492</v>
      </c>
      <c r="E42" s="8">
        <f>21258+32010+25391+25311+24980+25480</f>
        <v>154430</v>
      </c>
    </row>
    <row r="43" spans="1:5" ht="21">
      <c r="A43" s="2" t="s">
        <v>104</v>
      </c>
      <c r="B43" s="9"/>
      <c r="C43" s="46">
        <v>10822.1</v>
      </c>
      <c r="D43" s="1">
        <v>0</v>
      </c>
      <c r="E43" s="8">
        <f>6+0.8+34.6+142+174.25+293.7</f>
        <v>651.3499999999999</v>
      </c>
    </row>
    <row r="44" spans="1:5" ht="21">
      <c r="A44" s="2" t="s">
        <v>105</v>
      </c>
      <c r="B44" s="9"/>
      <c r="C44" s="46">
        <v>32548.08</v>
      </c>
      <c r="D44" s="1">
        <v>0</v>
      </c>
      <c r="E44" s="8">
        <f>7.2+0.96+41.52+170.4+209.1+352.44</f>
        <v>781.62</v>
      </c>
    </row>
    <row r="45" spans="1:5" ht="21">
      <c r="A45" s="2" t="s">
        <v>58</v>
      </c>
      <c r="B45" s="9"/>
      <c r="C45" s="1">
        <v>0</v>
      </c>
      <c r="D45" s="1">
        <f>1402+1350</f>
        <v>2752</v>
      </c>
      <c r="E45" s="8">
        <f>1402+1350</f>
        <v>2752</v>
      </c>
    </row>
    <row r="46" spans="1:5" ht="21">
      <c r="A46" s="2" t="s">
        <v>122</v>
      </c>
      <c r="B46" s="9"/>
      <c r="C46" s="1">
        <v>14758</v>
      </c>
      <c r="D46" s="1">
        <f>247335+416240+298936</f>
        <v>962511</v>
      </c>
      <c r="E46" s="8">
        <f>416240+298936</f>
        <v>715176</v>
      </c>
    </row>
    <row r="47" spans="1:5" ht="21">
      <c r="A47" s="2" t="s">
        <v>78</v>
      </c>
      <c r="B47" s="9"/>
      <c r="C47" s="1">
        <v>2199252.88</v>
      </c>
      <c r="D47" s="1"/>
      <c r="E47" s="8"/>
    </row>
    <row r="48" spans="1:5" ht="21.75" thickBot="1">
      <c r="A48" s="2"/>
      <c r="B48" s="9" t="s">
        <v>15</v>
      </c>
      <c r="C48" s="10">
        <f>SUM(C39:C47)</f>
        <v>4287159.41</v>
      </c>
      <c r="D48" s="77">
        <f>SUM(D39:D47)</f>
        <v>4791439.359999999</v>
      </c>
      <c r="E48" s="78">
        <f>SUM(E39:E47)</f>
        <v>5061513.409999999</v>
      </c>
    </row>
    <row r="49" spans="1:4" ht="21.75" thickTop="1">
      <c r="A49" s="2"/>
      <c r="B49" s="9"/>
      <c r="C49" s="21"/>
      <c r="D49" s="2"/>
    </row>
  </sheetData>
  <sheetProtection/>
  <mergeCells count="5">
    <mergeCell ref="C8:C17"/>
    <mergeCell ref="C21:C27"/>
    <mergeCell ref="A1:C1"/>
    <mergeCell ref="A2:C2"/>
    <mergeCell ref="A3:C3"/>
  </mergeCells>
  <printOptions/>
  <pageMargins left="0.31496062992125984" right="0.1968503937007874" top="0.7086614173228347" bottom="0.4330708661417323" header="0.5118110236220472" footer="0.15748031496062992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NEANG</dc:creator>
  <cp:keywords/>
  <dc:description/>
  <cp:lastModifiedBy>EasyXP_V.6 (rev.1)</cp:lastModifiedBy>
  <cp:lastPrinted>2016-04-08T03:44:57Z</cp:lastPrinted>
  <dcterms:created xsi:type="dcterms:W3CDTF">2004-08-31T04:38:21Z</dcterms:created>
  <dcterms:modified xsi:type="dcterms:W3CDTF">2017-06-15T03:23:39Z</dcterms:modified>
  <cp:category/>
  <cp:version/>
  <cp:contentType/>
  <cp:contentStatus/>
</cp:coreProperties>
</file>